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Rachel\Desktop\Sheridans Rachel\Speech Pathologists\"/>
    </mc:Choice>
  </mc:AlternateContent>
  <xr:revisionPtr revIDLastSave="0" documentId="8_{74B6E19B-4E53-4ECA-BCBB-8D3DE06363CD}" xr6:coauthVersionLast="47" xr6:coauthVersionMax="47" xr10:uidLastSave="{00000000-0000-0000-0000-000000000000}"/>
  <workbookProtection workbookAlgorithmName="SHA-512" workbookHashValue="mKvK/ReR99KzQNKVtgvK9Vc7PulGj14kGlgvp8umuk7Yo3bCmxYNFqtW6DwmGa9cuLopto6ROTwN7suOjodaUg==" workbookSaltValue="Q44P6ukteE+eI8KHV9tT0g==" workbookSpinCount="100000" lockStructure="1"/>
  <bookViews>
    <workbookView xWindow="-110" yWindow="-110" windowWidth="19420" windowHeight="10300" tabRatio="776" activeTab="2" xr2:uid="{00000000-000D-0000-FFFF-FFFF00000000}"/>
  </bookViews>
  <sheets>
    <sheet name="Instructions" sheetId="21" r:id="rId1"/>
    <sheet name="Home Budget" sheetId="1" r:id="rId2"/>
    <sheet name="Budget Analysis" sheetId="22" r:id="rId3"/>
    <sheet name="Financial Details" sheetId="9" state="hidden" r:id="rId4"/>
    <sheet name="Financial Questionnaire" sheetId="8" state="hidden" r:id="rId5"/>
    <sheet name="Living Expenses Summary" sheetId="3" state="hidden" r:id="rId6"/>
  </sheets>
  <definedNames>
    <definedName name="_xlnm.Print_Area" localSheetId="1">'Home Budget'!$A$1:$G$134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8" l="1"/>
  <c r="E12" i="8" s="1"/>
  <c r="D13" i="8"/>
  <c r="E13" i="8" s="1"/>
  <c r="D14" i="8"/>
  <c r="E14" i="8" s="1"/>
  <c r="D17" i="8"/>
  <c r="E17" i="8" s="1"/>
  <c r="D18" i="8"/>
  <c r="E18" i="8" s="1"/>
  <c r="D19" i="8"/>
  <c r="E19" i="8" s="1"/>
  <c r="D20" i="8"/>
  <c r="E20" i="8" s="1"/>
  <c r="D23" i="8"/>
  <c r="E23" i="8" s="1"/>
  <c r="D24" i="8"/>
  <c r="E24" i="8" s="1"/>
  <c r="D27" i="8"/>
  <c r="E27" i="8" s="1"/>
  <c r="D28" i="8"/>
  <c r="E28" i="8" s="1"/>
  <c r="D29" i="8"/>
  <c r="E29" i="8" s="1"/>
  <c r="D33" i="8"/>
  <c r="E33" i="8" s="1"/>
  <c r="D34" i="8"/>
  <c r="E34" i="8" s="1"/>
  <c r="D35" i="8"/>
  <c r="E35" i="8" s="1"/>
  <c r="D36" i="8"/>
  <c r="E36" i="8" s="1"/>
  <c r="D37" i="8"/>
  <c r="E37" i="8" s="1"/>
  <c r="D38" i="8"/>
  <c r="E38" i="8" s="1"/>
  <c r="D42" i="8"/>
  <c r="E42" i="8" s="1"/>
  <c r="D43" i="8"/>
  <c r="E43" i="8" s="1"/>
  <c r="D44" i="8"/>
  <c r="E44" i="8" s="1"/>
  <c r="D45" i="8"/>
  <c r="E45" i="8" s="1"/>
  <c r="D46" i="8"/>
  <c r="E46" i="8" s="1"/>
  <c r="D7" i="8"/>
  <c r="E7" i="8" s="1"/>
  <c r="D8" i="8"/>
  <c r="E8" i="8" s="1"/>
  <c r="D9" i="8"/>
  <c r="E9" i="8" s="1"/>
  <c r="D6" i="8"/>
  <c r="E6" i="8" s="1"/>
  <c r="I8" i="1" l="1"/>
  <c r="F18" i="1"/>
  <c r="J18" i="1" s="1"/>
  <c r="B3" i="9"/>
  <c r="D3" i="9"/>
  <c r="D12" i="9" l="1"/>
  <c r="B35" i="9"/>
  <c r="C35" i="9"/>
  <c r="B43" i="9"/>
  <c r="G18" i="1"/>
  <c r="D13" i="9"/>
  <c r="C43" i="9"/>
  <c r="F62" i="1" l="1"/>
  <c r="G62" i="1" l="1"/>
  <c r="J62" i="1"/>
  <c r="F58" i="1"/>
  <c r="G58" i="1" l="1"/>
  <c r="J58" i="1"/>
  <c r="F22" i="1"/>
  <c r="F99" i="1"/>
  <c r="F123" i="1"/>
  <c r="G99" i="1" l="1"/>
  <c r="J99" i="1"/>
  <c r="G123" i="1"/>
  <c r="J123" i="1"/>
  <c r="G22" i="1"/>
  <c r="J22" i="1"/>
  <c r="F61" i="1" l="1"/>
  <c r="F60" i="1"/>
  <c r="F59" i="1"/>
  <c r="G60" i="1" l="1"/>
  <c r="J60" i="1"/>
  <c r="G59" i="1"/>
  <c r="J59" i="1"/>
  <c r="G61" i="1"/>
  <c r="J61" i="1"/>
  <c r="G30" i="1"/>
  <c r="G72" i="1" s="1"/>
  <c r="G103" i="1" s="1"/>
  <c r="G21" i="1" s="1"/>
  <c r="F27" i="1"/>
  <c r="F26" i="1"/>
  <c r="F25" i="1"/>
  <c r="F24" i="1"/>
  <c r="F23" i="1"/>
  <c r="F124" i="1"/>
  <c r="F122" i="1"/>
  <c r="F121" i="1"/>
  <c r="F120" i="1"/>
  <c r="F119" i="1"/>
  <c r="F118" i="1"/>
  <c r="F117" i="1"/>
  <c r="F116" i="1"/>
  <c r="F115" i="1"/>
  <c r="F114" i="1"/>
  <c r="F113" i="1"/>
  <c r="F112" i="1"/>
  <c r="F111" i="1"/>
  <c r="F110" i="1"/>
  <c r="F109" i="1"/>
  <c r="F108" i="1"/>
  <c r="F107" i="1"/>
  <c r="F106" i="1"/>
  <c r="F100" i="1"/>
  <c r="F98" i="1"/>
  <c r="F97" i="1"/>
  <c r="F96" i="1"/>
  <c r="F95" i="1"/>
  <c r="F94" i="1"/>
  <c r="F93" i="1"/>
  <c r="F92" i="1"/>
  <c r="F91" i="1"/>
  <c r="F90" i="1"/>
  <c r="F89" i="1"/>
  <c r="F88" i="1"/>
  <c r="F87" i="1"/>
  <c r="F86" i="1"/>
  <c r="F85" i="1"/>
  <c r="F84" i="1"/>
  <c r="F83" i="1"/>
  <c r="F82" i="1"/>
  <c r="F81" i="1"/>
  <c r="F80" i="1"/>
  <c r="F79" i="1"/>
  <c r="F78" i="1"/>
  <c r="F77" i="1"/>
  <c r="F76" i="1"/>
  <c r="F75" i="1"/>
  <c r="F74" i="1"/>
  <c r="F73" i="1"/>
  <c r="F69" i="1"/>
  <c r="F68" i="1"/>
  <c r="F67" i="1"/>
  <c r="F66" i="1"/>
  <c r="F57" i="1"/>
  <c r="F56" i="1"/>
  <c r="F55" i="1"/>
  <c r="F54" i="1"/>
  <c r="F53" i="1"/>
  <c r="F52" i="1"/>
  <c r="F51" i="1"/>
  <c r="F50" i="1"/>
  <c r="F48" i="1"/>
  <c r="F47" i="1"/>
  <c r="F46" i="1"/>
  <c r="F45" i="1"/>
  <c r="F44" i="1"/>
  <c r="F43" i="1"/>
  <c r="F42" i="1"/>
  <c r="F41" i="1"/>
  <c r="F40" i="1"/>
  <c r="F39" i="1"/>
  <c r="F38" i="1"/>
  <c r="F37" i="1"/>
  <c r="F36" i="1"/>
  <c r="F35" i="1"/>
  <c r="F34" i="1"/>
  <c r="F105" i="1"/>
  <c r="F104" i="1"/>
  <c r="F33" i="1"/>
  <c r="F32" i="1"/>
  <c r="F31" i="1"/>
  <c r="F17" i="1"/>
  <c r="F16" i="1"/>
  <c r="F15" i="1"/>
  <c r="F14" i="1"/>
  <c r="F13" i="1"/>
  <c r="F12" i="1"/>
  <c r="F11" i="1"/>
  <c r="F10" i="1"/>
  <c r="F9" i="1"/>
  <c r="G13" i="1" l="1"/>
  <c r="J13" i="1"/>
  <c r="G36" i="1"/>
  <c r="B13" i="3" s="1"/>
  <c r="J36" i="1"/>
  <c r="G53" i="1"/>
  <c r="J53" i="1"/>
  <c r="G87" i="1"/>
  <c r="J87" i="1"/>
  <c r="G100" i="1"/>
  <c r="J100" i="1"/>
  <c r="G117" i="1"/>
  <c r="J117" i="1"/>
  <c r="G27" i="1"/>
  <c r="J27" i="1"/>
  <c r="G10" i="1"/>
  <c r="J10" i="1"/>
  <c r="G14" i="1"/>
  <c r="J14" i="1"/>
  <c r="G31" i="1"/>
  <c r="J31" i="1"/>
  <c r="G105" i="1"/>
  <c r="J105" i="1"/>
  <c r="G37" i="1"/>
  <c r="J37" i="1"/>
  <c r="G41" i="1"/>
  <c r="J41" i="1"/>
  <c r="G45" i="1"/>
  <c r="J45" i="1"/>
  <c r="G50" i="1"/>
  <c r="J50" i="1"/>
  <c r="G54" i="1"/>
  <c r="J54" i="1"/>
  <c r="G66" i="1"/>
  <c r="B16" i="3" s="1"/>
  <c r="J66" i="1"/>
  <c r="G76" i="1"/>
  <c r="J76" i="1"/>
  <c r="G80" i="1"/>
  <c r="J80" i="1"/>
  <c r="G84" i="1"/>
  <c r="J84" i="1"/>
  <c r="G88" i="1"/>
  <c r="J88" i="1"/>
  <c r="G92" i="1"/>
  <c r="J92" i="1"/>
  <c r="G96" i="1"/>
  <c r="J96" i="1"/>
  <c r="G106" i="1"/>
  <c r="J106" i="1"/>
  <c r="G110" i="1"/>
  <c r="J110" i="1"/>
  <c r="G114" i="1"/>
  <c r="J114" i="1"/>
  <c r="G118" i="1"/>
  <c r="J118" i="1"/>
  <c r="G122" i="1"/>
  <c r="J122" i="1"/>
  <c r="G24" i="1"/>
  <c r="J24" i="1"/>
  <c r="G104" i="1"/>
  <c r="J104" i="1"/>
  <c r="G44" i="1"/>
  <c r="J44" i="1"/>
  <c r="G48" i="1"/>
  <c r="J48" i="1"/>
  <c r="G69" i="1"/>
  <c r="J69" i="1"/>
  <c r="G95" i="1"/>
  <c r="J95" i="1"/>
  <c r="G113" i="1"/>
  <c r="J113" i="1"/>
  <c r="G11" i="1"/>
  <c r="J11" i="1"/>
  <c r="G15" i="1"/>
  <c r="J15" i="1"/>
  <c r="G32" i="1"/>
  <c r="J32" i="1"/>
  <c r="G34" i="1"/>
  <c r="J34" i="1"/>
  <c r="G38" i="1"/>
  <c r="J38" i="1"/>
  <c r="G42" i="1"/>
  <c r="J42" i="1"/>
  <c r="G46" i="1"/>
  <c r="J46" i="1"/>
  <c r="G51" i="1"/>
  <c r="J51" i="1"/>
  <c r="G55" i="1"/>
  <c r="B5" i="3" s="1"/>
  <c r="J55" i="1"/>
  <c r="G67" i="1"/>
  <c r="J67" i="1"/>
  <c r="G73" i="1"/>
  <c r="J73" i="1"/>
  <c r="G77" i="1"/>
  <c r="J77" i="1"/>
  <c r="G85" i="1"/>
  <c r="B7" i="3" s="1"/>
  <c r="J85" i="1"/>
  <c r="G89" i="1"/>
  <c r="J89" i="1"/>
  <c r="G93" i="1"/>
  <c r="J93" i="1"/>
  <c r="G97" i="1"/>
  <c r="J97" i="1"/>
  <c r="G107" i="1"/>
  <c r="J107" i="1"/>
  <c r="G111" i="1"/>
  <c r="J111" i="1"/>
  <c r="G115" i="1"/>
  <c r="J115" i="1"/>
  <c r="G119" i="1"/>
  <c r="J119" i="1"/>
  <c r="G124" i="1"/>
  <c r="J124" i="1"/>
  <c r="G25" i="1"/>
  <c r="J25" i="1"/>
  <c r="G17" i="1"/>
  <c r="J17" i="1"/>
  <c r="G40" i="1"/>
  <c r="J40" i="1"/>
  <c r="G57" i="1"/>
  <c r="J57" i="1"/>
  <c r="G75" i="1"/>
  <c r="J75" i="1"/>
  <c r="G109" i="1"/>
  <c r="J109" i="1"/>
  <c r="G121" i="1"/>
  <c r="J121" i="1"/>
  <c r="G23" i="1"/>
  <c r="J23" i="1"/>
  <c r="G12" i="1"/>
  <c r="J12" i="1"/>
  <c r="G16" i="1"/>
  <c r="J16" i="1"/>
  <c r="G33" i="1"/>
  <c r="J33" i="1"/>
  <c r="G39" i="1"/>
  <c r="J39" i="1"/>
  <c r="G43" i="1"/>
  <c r="J43" i="1"/>
  <c r="G47" i="1"/>
  <c r="J47" i="1"/>
  <c r="G52" i="1"/>
  <c r="J52" i="1"/>
  <c r="G56" i="1"/>
  <c r="J56" i="1"/>
  <c r="G68" i="1"/>
  <c r="J68" i="1"/>
  <c r="G74" i="1"/>
  <c r="J74" i="1"/>
  <c r="G78" i="1"/>
  <c r="J78" i="1"/>
  <c r="G82" i="1"/>
  <c r="J82" i="1"/>
  <c r="G86" i="1"/>
  <c r="J86" i="1"/>
  <c r="G90" i="1"/>
  <c r="J90" i="1"/>
  <c r="G98" i="1"/>
  <c r="J98" i="1"/>
  <c r="G108" i="1"/>
  <c r="J108" i="1"/>
  <c r="G112" i="1"/>
  <c r="J112" i="1"/>
  <c r="G116" i="1"/>
  <c r="J116" i="1"/>
  <c r="G120" i="1"/>
  <c r="J120" i="1"/>
  <c r="G26" i="1"/>
  <c r="J26" i="1"/>
  <c r="G94" i="1"/>
  <c r="J94" i="1"/>
  <c r="G91" i="1"/>
  <c r="J91" i="1"/>
  <c r="G83" i="1"/>
  <c r="J83" i="1"/>
  <c r="G81" i="1"/>
  <c r="J81" i="1"/>
  <c r="G79" i="1"/>
  <c r="J79" i="1"/>
  <c r="G35" i="1"/>
  <c r="J35" i="1"/>
  <c r="G9" i="1"/>
  <c r="J9" i="1"/>
  <c r="B17" i="3" l="1"/>
  <c r="B11" i="3"/>
  <c r="B10" i="3"/>
  <c r="G125" i="1"/>
  <c r="J70" i="1"/>
  <c r="B15" i="3"/>
  <c r="B9" i="3"/>
  <c r="B4" i="3"/>
  <c r="G28" i="1"/>
  <c r="B8" i="22" s="1"/>
  <c r="G101" i="1"/>
  <c r="B14" i="3"/>
  <c r="B6" i="3"/>
  <c r="B8" i="3"/>
  <c r="B12" i="3"/>
  <c r="G19" i="1"/>
  <c r="J28" i="1"/>
  <c r="J125" i="1"/>
  <c r="G70" i="1"/>
  <c r="J101" i="1"/>
  <c r="J19" i="1"/>
  <c r="G128" i="1" l="1"/>
  <c r="B7" i="22"/>
  <c r="B11" i="22"/>
  <c r="B10" i="22"/>
  <c r="B9" i="22"/>
  <c r="G127" i="1"/>
  <c r="B18" i="3"/>
  <c r="G129" i="1"/>
  <c r="G130" i="1" l="1"/>
  <c r="B17" i="22"/>
  <c r="D17" i="22" s="1"/>
  <c r="B18" i="22"/>
  <c r="D18" i="22" s="1"/>
  <c r="B20" i="22"/>
  <c r="D20" i="22" s="1"/>
  <c r="B19" i="22"/>
  <c r="D19" i="22" s="1"/>
  <c r="B12" i="22"/>
  <c r="B21" i="22" s="1"/>
  <c r="D21" i="22" s="1"/>
  <c r="C8" i="22"/>
  <c r="C11" i="22"/>
  <c r="D11" i="22" s="1"/>
  <c r="C10" i="22"/>
  <c r="D10" i="22" s="1"/>
  <c r="C9" i="22"/>
  <c r="D9" i="22" s="1"/>
  <c r="D8" i="22" l="1"/>
  <c r="D12" i="22"/>
</calcChain>
</file>

<file path=xl/sharedStrings.xml><?xml version="1.0" encoding="utf-8"?>
<sst xmlns="http://schemas.openxmlformats.org/spreadsheetml/2006/main" count="583" uniqueCount="272">
  <si>
    <t>Your Name:</t>
  </si>
  <si>
    <t>Your Partner's Name:</t>
  </si>
  <si>
    <t>Date:</t>
  </si>
  <si>
    <t>Income</t>
  </si>
  <si>
    <t>Your take home pay</t>
  </si>
  <si>
    <t>Your partner's take home pay</t>
  </si>
  <si>
    <t>Bonuses/Overtime</t>
  </si>
  <si>
    <t>Centrelink benefits</t>
  </si>
  <si>
    <t>Family benefit payments</t>
  </si>
  <si>
    <t>Child support received</t>
  </si>
  <si>
    <t>Other</t>
  </si>
  <si>
    <t>Fixed Expenses</t>
  </si>
  <si>
    <t>Description</t>
  </si>
  <si>
    <t>Amount</t>
  </si>
  <si>
    <t>Frequency</t>
  </si>
  <si>
    <t>Car</t>
  </si>
  <si>
    <t>Insurance</t>
  </si>
  <si>
    <t>RAA Membership</t>
  </si>
  <si>
    <t>Loan 1</t>
  </si>
  <si>
    <t xml:space="preserve">Car </t>
  </si>
  <si>
    <t>Loan 2</t>
  </si>
  <si>
    <t>Registration</t>
  </si>
  <si>
    <t>Children</t>
  </si>
  <si>
    <t>School Fees</t>
  </si>
  <si>
    <t>Child Support</t>
  </si>
  <si>
    <t>Council Rates</t>
  </si>
  <si>
    <t>Health</t>
  </si>
  <si>
    <t>Ambulance Membership</t>
  </si>
  <si>
    <t xml:space="preserve">Home </t>
  </si>
  <si>
    <t>Contents Insurance</t>
  </si>
  <si>
    <t>Building Insurance</t>
  </si>
  <si>
    <t>Home Utilities</t>
  </si>
  <si>
    <t>Gas</t>
  </si>
  <si>
    <t>Water</t>
  </si>
  <si>
    <t>Electricity</t>
  </si>
  <si>
    <t>Personal Loan</t>
  </si>
  <si>
    <t xml:space="preserve">Property </t>
  </si>
  <si>
    <t>Home Mortgage</t>
  </si>
  <si>
    <t>Investment Mortgage</t>
  </si>
  <si>
    <t>Land Tax</t>
  </si>
  <si>
    <t xml:space="preserve">Rent </t>
  </si>
  <si>
    <t>Real Estate</t>
  </si>
  <si>
    <t>X - Other</t>
  </si>
  <si>
    <t>Variable Expenses</t>
  </si>
  <si>
    <t>Car #1</t>
  </si>
  <si>
    <t>Petrol</t>
  </si>
  <si>
    <t>Repairs/Maintenance</t>
  </si>
  <si>
    <t>Car #2</t>
  </si>
  <si>
    <t>Clothing</t>
  </si>
  <si>
    <t>Purchases</t>
  </si>
  <si>
    <t>Dry Cleaning</t>
  </si>
  <si>
    <t>Education</t>
  </si>
  <si>
    <t>Food/Supermarket</t>
  </si>
  <si>
    <t>Groceries</t>
  </si>
  <si>
    <t>Medical</t>
  </si>
  <si>
    <t>Doctors</t>
  </si>
  <si>
    <t>Medication</t>
  </si>
  <si>
    <t>Personal Care</t>
  </si>
  <si>
    <t xml:space="preserve">Hairdresser </t>
  </si>
  <si>
    <t>Phone</t>
  </si>
  <si>
    <t>Home</t>
  </si>
  <si>
    <t>Mobile 1</t>
  </si>
  <si>
    <t>Mobile 2</t>
  </si>
  <si>
    <t>Discretionary Expenses</t>
  </si>
  <si>
    <t>Entertainment</t>
  </si>
  <si>
    <t>Dining</t>
  </si>
  <si>
    <t>Wine/Beer/Spirits</t>
  </si>
  <si>
    <t>Gifts</t>
  </si>
  <si>
    <t>Christmas</t>
  </si>
  <si>
    <t>Birthdays</t>
  </si>
  <si>
    <t>Holidays</t>
  </si>
  <si>
    <t>Annual Holidays</t>
  </si>
  <si>
    <t>Special Holidays</t>
  </si>
  <si>
    <t>Savings and Investments</t>
  </si>
  <si>
    <t>Pension/Allowances</t>
  </si>
  <si>
    <t>Savings</t>
  </si>
  <si>
    <t>Super</t>
  </si>
  <si>
    <t>Personal Contributions</t>
  </si>
  <si>
    <t>Salary Sacrifice</t>
  </si>
  <si>
    <t>Total Net Income</t>
  </si>
  <si>
    <t>Body Corporate Fees</t>
  </si>
  <si>
    <t>Internet</t>
  </si>
  <si>
    <t>IT &amp; Communication</t>
  </si>
  <si>
    <t>Financial</t>
  </si>
  <si>
    <t>Income Protection Insurance</t>
  </si>
  <si>
    <t>Life Insurance</t>
  </si>
  <si>
    <t>Child Care</t>
  </si>
  <si>
    <t>Seminars/Short courses</t>
  </si>
  <si>
    <t>Butcher Shop</t>
  </si>
  <si>
    <t>Dental</t>
  </si>
  <si>
    <t>Toys</t>
  </si>
  <si>
    <t>Baby Sitting</t>
  </si>
  <si>
    <t>Baby Products</t>
  </si>
  <si>
    <t>Shoes and Accessories</t>
  </si>
  <si>
    <t>Charity donations</t>
  </si>
  <si>
    <t>Hobbies</t>
  </si>
  <si>
    <t>Coffee &amp; Tea</t>
  </si>
  <si>
    <t>Take away &amp; Lunches</t>
  </si>
  <si>
    <t>Property</t>
  </si>
  <si>
    <t>Furniture &amp; Appliances</t>
  </si>
  <si>
    <t>Total Fixed Expenses</t>
  </si>
  <si>
    <t>Total Variable Expenses</t>
  </si>
  <si>
    <t>Total Discretionary Expenses</t>
  </si>
  <si>
    <t>Total Savings and Investments</t>
  </si>
  <si>
    <t>Fortnightly</t>
  </si>
  <si>
    <t>Weekly</t>
  </si>
  <si>
    <t>Quarterly</t>
  </si>
  <si>
    <t>Monthly</t>
  </si>
  <si>
    <t>Annually</t>
  </si>
  <si>
    <t>TPD Insurance</t>
  </si>
  <si>
    <t>Part 1</t>
  </si>
  <si>
    <t>Part 2</t>
  </si>
  <si>
    <t>Total Expenditure</t>
  </si>
  <si>
    <t>Total Income</t>
  </si>
  <si>
    <t>Actual</t>
  </si>
  <si>
    <t>Target</t>
  </si>
  <si>
    <t>Variance</t>
  </si>
  <si>
    <t>Surplus/(Deficit)</t>
  </si>
  <si>
    <t>Sheridans "Handy Rule of Thumb" for fixed expenses:</t>
  </si>
  <si>
    <r>
      <rPr>
        <b/>
        <sz val="11"/>
        <color rgb="FFFF0000"/>
        <rFont val="Calibri"/>
        <family val="2"/>
        <scheme val="minor"/>
      </rPr>
      <t>Over 50% of your net income…</t>
    </r>
    <r>
      <rPr>
        <sz val="11"/>
        <color theme="1"/>
        <rFont val="Calibri"/>
        <family val="2"/>
        <scheme val="minor"/>
      </rPr>
      <t xml:space="preserve"> 
</t>
    </r>
    <r>
      <rPr>
        <b/>
        <i/>
        <sz val="11"/>
        <color theme="1"/>
        <rFont val="Calibri"/>
        <family val="2"/>
        <scheme val="minor"/>
      </rPr>
      <t xml:space="preserve">It may be time to review these expenses. 
</t>
    </r>
    <r>
      <rPr>
        <i/>
        <sz val="11"/>
        <color theme="1"/>
        <rFont val="Calibri"/>
        <family val="2"/>
        <scheme val="minor"/>
      </rPr>
      <t xml:space="preserve">At Sheridans, we know from experience that if your Fixed Expenses exceed 50% of your net income, it will be difficult for you to pay off your home loan or debts. </t>
    </r>
    <r>
      <rPr>
        <b/>
        <i/>
        <sz val="11"/>
        <color theme="1"/>
        <rFont val="Calibri"/>
        <family val="2"/>
        <scheme val="minor"/>
      </rPr>
      <t>We are happy to  provide simple effective ways to manage these costs more effectively.</t>
    </r>
  </si>
  <si>
    <r>
      <rPr>
        <b/>
        <sz val="11"/>
        <color theme="9" tint="-0.249977111117893"/>
        <rFont val="Calibri"/>
        <family val="2"/>
        <scheme val="minor"/>
      </rPr>
      <t>Below 50% of your net income …</t>
    </r>
    <r>
      <rPr>
        <sz val="11"/>
        <color theme="1"/>
        <rFont val="Calibri"/>
        <family val="2"/>
        <scheme val="minor"/>
      </rPr>
      <t xml:space="preserve"> </t>
    </r>
    <r>
      <rPr>
        <b/>
        <i/>
        <sz val="11"/>
        <color theme="1"/>
        <rFont val="Calibri"/>
        <family val="2"/>
        <scheme val="minor"/>
      </rPr>
      <t>are you below 50% but above 40%?</t>
    </r>
    <r>
      <rPr>
        <sz val="11"/>
        <color theme="1"/>
        <rFont val="Calibri"/>
        <family val="2"/>
        <scheme val="minor"/>
      </rPr>
      <t xml:space="preserve">
</t>
    </r>
    <r>
      <rPr>
        <b/>
        <i/>
        <sz val="11"/>
        <color theme="1"/>
        <rFont val="Calibri"/>
        <family val="2"/>
        <scheme val="minor"/>
      </rPr>
      <t>You are definitely on the right track.</t>
    </r>
    <r>
      <rPr>
        <i/>
        <sz val="11"/>
        <color theme="1"/>
        <rFont val="Calibri"/>
        <family val="2"/>
        <scheme val="minor"/>
      </rPr>
      <t xml:space="preserve"> However, unexpected expenses (referred to as "Bill Shock"!) can easily tip this figure the wrong way. Take a closer look at those costs to see if small changes can be made to save some extra dollars....it will be worth your time and effort. </t>
    </r>
    <r>
      <rPr>
        <b/>
        <i/>
        <sz val="11"/>
        <color theme="1"/>
        <rFont val="Calibri"/>
        <family val="2"/>
        <scheme val="minor"/>
      </rPr>
      <t>If you are concerned and would like some help, please ask a professional at Sheridans.</t>
    </r>
  </si>
  <si>
    <r>
      <rPr>
        <b/>
        <sz val="11"/>
        <color rgb="FF33CC33"/>
        <rFont val="Calibri"/>
        <family val="2"/>
        <scheme val="minor"/>
      </rPr>
      <t>Below 40% of your net income…</t>
    </r>
    <r>
      <rPr>
        <b/>
        <sz val="11"/>
        <color theme="1"/>
        <rFont val="Calibri"/>
        <family val="2"/>
        <scheme val="minor"/>
      </rPr>
      <t xml:space="preserve"> 
If your Fixed Expenses are below 40%....this is fantastic!</t>
    </r>
    <r>
      <rPr>
        <sz val="11"/>
        <color theme="1"/>
        <rFont val="Calibri"/>
        <family val="2"/>
        <scheme val="minor"/>
      </rPr>
      <t xml:space="preserve">  
</t>
    </r>
    <r>
      <rPr>
        <i/>
        <sz val="11"/>
        <color theme="1"/>
        <rFont val="Calibri"/>
        <family val="2"/>
        <scheme val="minor"/>
      </rPr>
      <t xml:space="preserve">You should be able to find surplus money to save for something special and have money to invest for a healthy financial future.
</t>
    </r>
    <r>
      <rPr>
        <b/>
        <i/>
        <sz val="11"/>
        <color theme="1"/>
        <rFont val="Calibri"/>
        <family val="2"/>
        <scheme val="minor"/>
      </rPr>
      <t xml:space="preserve">At Sheridans, we have professional advisers specialising in various fields of financial advice. Our guarantee is to provide trusted advice and services to help you build a secure financial future. </t>
    </r>
  </si>
  <si>
    <t>Utilities &amp; Rates - Owner Occupied Property</t>
  </si>
  <si>
    <t>Utilities &amp; Rates - Investment Property</t>
  </si>
  <si>
    <t>Telephone, Internet, Pay TV &amp; Streaming Services</t>
  </si>
  <si>
    <t>Recreation &amp; Entertainment</t>
  </si>
  <si>
    <t>Clothing &amp; Personal Care</t>
  </si>
  <si>
    <t>Medical &amp; Health (Excluding Health Insurance)</t>
  </si>
  <si>
    <t>Transport</t>
  </si>
  <si>
    <t>Childcare</t>
  </si>
  <si>
    <t>Total</t>
  </si>
  <si>
    <t>Monthly Living Expenses</t>
  </si>
  <si>
    <t>Not relevant</t>
  </si>
  <si>
    <t>Rent</t>
  </si>
  <si>
    <t>Not Relevant</t>
  </si>
  <si>
    <t>Rental Property - Utilities</t>
  </si>
  <si>
    <t>Other Income</t>
  </si>
  <si>
    <t>Investment Loan</t>
  </si>
  <si>
    <t>Per week</t>
  </si>
  <si>
    <t>Per month</t>
  </si>
  <si>
    <t>Per fortnight</t>
  </si>
  <si>
    <t>Per quarter</t>
  </si>
  <si>
    <t>Per annum</t>
  </si>
  <si>
    <t>Disclaimer notice</t>
  </si>
  <si>
    <t>Please note that all of the information provided in this budget management is general in nature and does not take into account your personal situation. We do not guarantee the accuracy or relevance of information contained in the program and strongly recommend you seek professional financial advice before making any decisions.</t>
  </si>
  <si>
    <t>Rental Income</t>
  </si>
  <si>
    <t>Emergency Funds</t>
  </si>
  <si>
    <t>Total Savings</t>
  </si>
  <si>
    <t>Surplus/(Shortfall)</t>
  </si>
  <si>
    <t>Budget Analysis - $</t>
  </si>
  <si>
    <t>Budget Analysis - %</t>
  </si>
  <si>
    <t>Emergency Services Levy (ESL)</t>
  </si>
  <si>
    <t>Family Home</t>
  </si>
  <si>
    <t>Holiday Home</t>
  </si>
  <si>
    <t>Investment Property</t>
  </si>
  <si>
    <t>Personal Effects</t>
  </si>
  <si>
    <t>Contents</t>
  </si>
  <si>
    <t>Motor Vehicles</t>
  </si>
  <si>
    <t>Investments</t>
  </si>
  <si>
    <t>Direct shares</t>
  </si>
  <si>
    <t>Managed Funds</t>
  </si>
  <si>
    <t>Cash savings &amp; Term Deposits</t>
  </si>
  <si>
    <t>Other Investments</t>
  </si>
  <si>
    <t>Home mortgage</t>
  </si>
  <si>
    <t>Margin Loan</t>
  </si>
  <si>
    <t>Personal Loans</t>
  </si>
  <si>
    <t>Credit Cards</t>
  </si>
  <si>
    <t>Car Loan</t>
  </si>
  <si>
    <t>Other Debt</t>
  </si>
  <si>
    <t>Estate Plan</t>
  </si>
  <si>
    <t>Do you have a budget?</t>
  </si>
  <si>
    <t>Is your tax return up to date?</t>
  </si>
  <si>
    <t>Do you think your income and investment is well structured and tax efficient?</t>
  </si>
  <si>
    <t>Do you pay off your credit cards in full every month?</t>
  </si>
  <si>
    <t>Do you know how your superannuation fund is invested?</t>
  </si>
  <si>
    <t>Budget &amp; Emergency Funds</t>
  </si>
  <si>
    <t>Debt</t>
  </si>
  <si>
    <t>Do you have money put aside for to use in case of emergency?</t>
  </si>
  <si>
    <t>Do you have car loan or personal loan?</t>
  </si>
  <si>
    <t>Are you ahead with your home loan repayment?</t>
  </si>
  <si>
    <t>WHAT I OWN</t>
  </si>
  <si>
    <t>WHAT I OWE</t>
  </si>
  <si>
    <t>Superannuation Funds</t>
  </si>
  <si>
    <t>Have you reviewed your superannuation fund in the last 2 years?</t>
  </si>
  <si>
    <t>Have you reviewed your savings and investment plan in the last 2 years?</t>
  </si>
  <si>
    <t xml:space="preserve"> - Business and general insurance</t>
  </si>
  <si>
    <t xml:space="preserve"> - Income protection insurance</t>
  </si>
  <si>
    <t xml:space="preserve"> - Life cover</t>
  </si>
  <si>
    <t>Do you have the following insurance in place:</t>
  </si>
  <si>
    <t>Do you have the following in place:</t>
  </si>
  <si>
    <t xml:space="preserve"> - Will</t>
  </si>
  <si>
    <t xml:space="preserve"> - Power of Attorney</t>
  </si>
  <si>
    <t xml:space="preserve"> - Advance Care Direction</t>
  </si>
  <si>
    <t>Have you reviewed your estate plan in the last 2 years?</t>
  </si>
  <si>
    <t>Tax</t>
  </si>
  <si>
    <t>Your Response</t>
  </si>
  <si>
    <t xml:space="preserve"> - Trauma insurance</t>
  </si>
  <si>
    <t xml:space="preserve"> - Total and permanent disability insurance</t>
  </si>
  <si>
    <t>Death</t>
  </si>
  <si>
    <t>TPD</t>
  </si>
  <si>
    <t>Trauma</t>
  </si>
  <si>
    <t>Phone Number</t>
  </si>
  <si>
    <t>Email</t>
  </si>
  <si>
    <t>Person A</t>
  </si>
  <si>
    <t>Person B</t>
  </si>
  <si>
    <t>Lender</t>
  </si>
  <si>
    <t>Interest rate</t>
  </si>
  <si>
    <t>Term remaining</t>
  </si>
  <si>
    <t>Personal Insurance - Inside Super</t>
  </si>
  <si>
    <t>Insurance Type</t>
  </si>
  <si>
    <t>Income Protection</t>
  </si>
  <si>
    <t>Personal Insurance - Outside Super</t>
  </si>
  <si>
    <t>Insured Amount</t>
  </si>
  <si>
    <t>WHAT'S PROTECTING ME</t>
  </si>
  <si>
    <t>Name</t>
  </si>
  <si>
    <t>Other Investment</t>
  </si>
  <si>
    <t>Points</t>
  </si>
  <si>
    <t>Yes</t>
  </si>
  <si>
    <t>N/A</t>
  </si>
  <si>
    <t>Legend for Points</t>
  </si>
  <si>
    <t>a</t>
  </si>
  <si>
    <t>s</t>
  </si>
  <si>
    <t>Icon</t>
  </si>
  <si>
    <t>Have you reviewed you loans in the last 2 years?</t>
  </si>
  <si>
    <t>Financial Questionnaire</t>
  </si>
  <si>
    <t>My Home Budget Analysis</t>
  </si>
  <si>
    <t>Where I am Now</t>
  </si>
  <si>
    <t>My Financial Details</t>
  </si>
  <si>
    <t xml:space="preserve"> - Please enter the date</t>
  </si>
  <si>
    <t xml:space="preserve"> - Enter all the relevant income (after tax) and select its frequency</t>
  </si>
  <si>
    <t>These are regular bills and payments that can’t be avoided.  Fixed expenses are things like phone and internet bills, insurance payments, rent, car registration, electricity, gas, car loan payments.</t>
  </si>
  <si>
    <t>These are also unavoidable expenses but the amount varies from month to month and you generally have some control over the amount you spend.  Variable expenses are things like groceries, petrol, toiletries, clothes and hairdressing.</t>
  </si>
  <si>
    <t>These are optional expenses. They include dining out, take away food, pay TV and entertainment.</t>
  </si>
  <si>
    <t>How To Prepare a Home Budget</t>
  </si>
  <si>
    <t xml:space="preserve"> - Please enter your name and your partner's name</t>
  </si>
  <si>
    <t>Handy tips: Obtaining copies of your bank account and credit card statement for the last 3 months can assist you in working out your expenses</t>
  </si>
  <si>
    <t xml:space="preserve"> - Enter any other relevant income and select frequency</t>
  </si>
  <si>
    <t xml:space="preserve"> - Enter all relevant savings and investments and select frequency</t>
  </si>
  <si>
    <t xml:space="preserve"> - Enter all relevant expenses and select theirfrequency</t>
  </si>
  <si>
    <t xml:space="preserve"> - Where appropriate, you can adjust the expenses type</t>
  </si>
  <si>
    <t>Have you had a tax planning session with your accountant in the last 12 months?</t>
  </si>
  <si>
    <t>Do you have a regular savings plan in place?</t>
  </si>
  <si>
    <t>Do you have a regular investment plan in place?</t>
  </si>
  <si>
    <t>Have you reviewed your insurance requirements in the last 2 years?</t>
  </si>
  <si>
    <t xml:space="preserve"> - Guardianship of Children</t>
  </si>
  <si>
    <t>Have you reviewed you budget and emergency funds in the last 12 months?</t>
  </si>
  <si>
    <t>Is your budget helping you with managing your income, savings and expenditure?</t>
  </si>
  <si>
    <t>Home Loan Extra Repayment</t>
  </si>
  <si>
    <t>The Sheridans Home Budget Instructions</t>
  </si>
  <si>
    <t>Savings and investments income</t>
  </si>
  <si>
    <t>Personal Savings</t>
  </si>
  <si>
    <t>Driver's Licence</t>
  </si>
  <si>
    <t>Phone contract 1</t>
  </si>
  <si>
    <t>Phone contract 2</t>
  </si>
  <si>
    <t>Rental Property</t>
  </si>
  <si>
    <t xml:space="preserve">Rental Property </t>
  </si>
  <si>
    <t>Management Fees</t>
  </si>
  <si>
    <t>Landlord Insurance</t>
  </si>
  <si>
    <t xml:space="preserve"> School Needs</t>
  </si>
  <si>
    <t>Cosmetics &amp; Toiletries</t>
  </si>
  <si>
    <t>Fruit and veg shop</t>
  </si>
  <si>
    <t>Massage/Physio</t>
  </si>
  <si>
    <t>Gym and Sports membership</t>
  </si>
  <si>
    <t xml:space="preserve">Phone * are these fixed or variable </t>
  </si>
  <si>
    <t>Buffer 2% of all expenses - fixed, variable &amp; discretionary</t>
  </si>
  <si>
    <t>Books/ News or magazine subscriptions</t>
  </si>
  <si>
    <t>Movies/ concerts/theatre</t>
  </si>
  <si>
    <t>Streaming services</t>
  </si>
  <si>
    <t>Use the dropdown box in the green  cell below,to change the totals to weekly/monthly/quarterly or annually</t>
  </si>
  <si>
    <t>Choose the frequency weekly/monthly/quarterly or annually for each cell</t>
  </si>
  <si>
    <t xml:space="preserve"> Home Budget</t>
  </si>
  <si>
    <t xml:space="preserve">Real Estate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</si>
</sst>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_(&quot;$&quot;* \(#,##0.00\);_(&quot;$&quot;* &quot;-&quot;??_);_(@_)"/>
    <numFmt numFmtId="165" formatCode="_-* #,##0_-;\-* #,##0_-;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b/>
      <sz val="11"/>
      <color rgb="FFFF0000"/>
      <name val="Calibri"/>
      <family val="2"/>
      <scheme val="minor"/>
    </font>
    <font>
      <b/>
      <sz val="11"/>
      <color theme="9" tint="-0.249977111117893"/>
      <name val="Calibri"/>
      <family val="2"/>
      <scheme val="minor"/>
    </font>
    <font>
      <i/>
      <sz val="11"/>
      <color theme="1"/>
      <name val="Calibri"/>
      <family val="2"/>
      <scheme val="minor"/>
    </font>
    <font>
      <b/>
      <i/>
      <sz val="11"/>
      <color theme="1"/>
      <name val="Calibri"/>
      <family val="2"/>
      <scheme val="minor"/>
    </font>
    <font>
      <b/>
      <sz val="11"/>
      <color rgb="FF33CC33"/>
      <name val="Calibri"/>
      <family val="2"/>
      <scheme val="minor"/>
    </font>
    <font>
      <b/>
      <sz val="9"/>
      <color theme="1"/>
      <name val="Calibri"/>
      <family val="2"/>
      <scheme val="minor"/>
    </font>
    <font>
      <i/>
      <sz val="11"/>
      <color rgb="FFFF0000"/>
      <name val="Arial"/>
      <family val="2"/>
    </font>
    <font>
      <b/>
      <i/>
      <sz val="11"/>
      <color theme="0"/>
      <name val="Calibri"/>
      <family val="2"/>
      <scheme val="minor"/>
    </font>
    <font>
      <sz val="11"/>
      <color rgb="FFFF0000"/>
      <name val="Calibri"/>
      <family val="2"/>
      <scheme val="minor"/>
    </font>
    <font>
      <b/>
      <sz val="11"/>
      <color rgb="FFFFC000"/>
      <name val="Calibri"/>
      <family val="2"/>
      <scheme val="minor"/>
    </font>
    <font>
      <b/>
      <sz val="18"/>
      <color theme="1"/>
      <name val="Calibri"/>
      <family val="2"/>
      <scheme val="minor"/>
    </font>
    <font>
      <b/>
      <sz val="11"/>
      <name val="Calibri"/>
      <family val="2"/>
      <scheme val="minor"/>
    </font>
    <font>
      <sz val="11"/>
      <color theme="1"/>
      <name val="Webdings"/>
      <family val="1"/>
      <charset val="2"/>
    </font>
    <font>
      <u/>
      <sz val="11"/>
      <color theme="1"/>
      <name val="Calibri"/>
      <family val="2"/>
      <scheme val="minor"/>
    </font>
    <font>
      <b/>
      <sz val="18"/>
      <color rgb="FF313195"/>
      <name val="Calibri"/>
      <family val="2"/>
      <scheme val="minor"/>
    </font>
    <font>
      <b/>
      <sz val="14"/>
      <color rgb="FF313195"/>
      <name val="Calibri"/>
      <family val="2"/>
      <scheme val="minor"/>
    </font>
    <font>
      <b/>
      <sz val="18"/>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002060"/>
        <bgColor indexed="64"/>
      </patternFill>
    </fill>
    <fill>
      <patternFill patternType="solid">
        <fgColor theme="0" tint="-0.34998626667073579"/>
        <bgColor indexed="64"/>
      </patternFill>
    </fill>
    <fill>
      <patternFill patternType="solid">
        <fgColor rgb="FF313181"/>
        <bgColor indexed="64"/>
      </patternFill>
    </fill>
    <fill>
      <patternFill patternType="solid">
        <fgColor rgb="FF1B8AD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style="double">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70">
    <xf numFmtId="0" fontId="0" fillId="0" borderId="0" xfId="0"/>
    <xf numFmtId="0" fontId="3" fillId="6" borderId="0" xfId="0" applyFont="1" applyFill="1" applyProtection="1">
      <protection locked="0"/>
    </xf>
    <xf numFmtId="0" fontId="0" fillId="6" borderId="0" xfId="0" applyFill="1" applyProtection="1">
      <protection locked="0"/>
    </xf>
    <xf numFmtId="0" fontId="0" fillId="0" borderId="0" xfId="0" applyProtection="1">
      <protection locked="0"/>
    </xf>
    <xf numFmtId="0" fontId="4" fillId="6" borderId="0" xfId="0" applyFont="1" applyFill="1" applyProtection="1">
      <protection locked="0"/>
    </xf>
    <xf numFmtId="0" fontId="3" fillId="6" borderId="0" xfId="0" applyFont="1" applyFill="1" applyAlignment="1" applyProtection="1">
      <alignment horizontal="left"/>
      <protection locked="0"/>
    </xf>
    <xf numFmtId="0" fontId="5" fillId="6" borderId="1" xfId="0" applyFont="1" applyFill="1" applyBorder="1" applyProtection="1">
      <protection locked="0"/>
    </xf>
    <xf numFmtId="0" fontId="0" fillId="6" borderId="2" xfId="0" applyFill="1" applyBorder="1" applyProtection="1">
      <protection locked="0"/>
    </xf>
    <xf numFmtId="0" fontId="0" fillId="6" borderId="4" xfId="0" applyFill="1" applyBorder="1" applyProtection="1">
      <protection locked="0"/>
    </xf>
    <xf numFmtId="0" fontId="0" fillId="2" borderId="1" xfId="0" applyFill="1" applyBorder="1" applyProtection="1">
      <protection locked="0"/>
    </xf>
    <xf numFmtId="0" fontId="0" fillId="6" borderId="1" xfId="0" applyFill="1" applyBorder="1" applyProtection="1">
      <protection locked="0"/>
    </xf>
    <xf numFmtId="0" fontId="2" fillId="5" borderId="1" xfId="0" applyFont="1" applyFill="1" applyBorder="1" applyProtection="1">
      <protection locked="0"/>
    </xf>
    <xf numFmtId="0" fontId="2" fillId="5" borderId="2" xfId="0" applyFont="1" applyFill="1" applyBorder="1" applyProtection="1">
      <protection locked="0"/>
    </xf>
    <xf numFmtId="0" fontId="2" fillId="5" borderId="4" xfId="0" applyFont="1" applyFill="1" applyBorder="1" applyProtection="1">
      <protection locked="0"/>
    </xf>
    <xf numFmtId="0" fontId="2" fillId="5" borderId="1" xfId="0" applyFont="1" applyFill="1" applyBorder="1" applyAlignment="1" applyProtection="1">
      <alignment horizontal="center"/>
      <protection locked="0"/>
    </xf>
    <xf numFmtId="0" fontId="2" fillId="5" borderId="0" xfId="0" applyFont="1" applyFill="1" applyProtection="1">
      <protection locked="0"/>
    </xf>
    <xf numFmtId="0" fontId="2" fillId="4" borderId="1" xfId="0" applyFont="1" applyFill="1" applyBorder="1" applyProtection="1">
      <protection locked="0"/>
    </xf>
    <xf numFmtId="0" fontId="2" fillId="4" borderId="2" xfId="0" applyFont="1" applyFill="1" applyBorder="1" applyProtection="1">
      <protection locked="0"/>
    </xf>
    <xf numFmtId="0" fontId="2" fillId="4" borderId="4" xfId="0" applyFont="1" applyFill="1" applyBorder="1" applyProtection="1">
      <protection locked="0"/>
    </xf>
    <xf numFmtId="0" fontId="2" fillId="4" borderId="1" xfId="0" applyFont="1" applyFill="1" applyBorder="1" applyAlignment="1" applyProtection="1">
      <alignment horizontal="center"/>
      <protection locked="0"/>
    </xf>
    <xf numFmtId="0" fontId="2" fillId="4" borderId="0" xfId="0" applyFont="1" applyFill="1" applyProtection="1">
      <protection locked="0"/>
    </xf>
    <xf numFmtId="0" fontId="0" fillId="7" borderId="1" xfId="0" applyFill="1" applyBorder="1" applyProtection="1">
      <protection locked="0"/>
    </xf>
    <xf numFmtId="164" fontId="0" fillId="2" borderId="1" xfId="3" applyFont="1" applyFill="1" applyBorder="1" applyProtection="1">
      <protection locked="0"/>
    </xf>
    <xf numFmtId="164" fontId="0" fillId="3" borderId="1" xfId="3" applyFont="1" applyFill="1" applyBorder="1"/>
    <xf numFmtId="164" fontId="3" fillId="3" borderId="1" xfId="3" applyFont="1" applyFill="1" applyBorder="1"/>
    <xf numFmtId="0" fontId="3" fillId="0" borderId="0" xfId="0" applyFont="1"/>
    <xf numFmtId="0" fontId="3" fillId="0" borderId="13" xfId="0" applyFont="1" applyBorder="1"/>
    <xf numFmtId="0" fontId="0" fillId="6" borderId="0" xfId="0" applyFill="1"/>
    <xf numFmtId="0" fontId="3" fillId="6" borderId="0" xfId="0" applyFont="1" applyFill="1" applyAlignment="1">
      <alignment horizontal="center"/>
    </xf>
    <xf numFmtId="0" fontId="6" fillId="4" borderId="1" xfId="0" applyFont="1" applyFill="1" applyBorder="1" applyProtection="1">
      <protection locked="0"/>
    </xf>
    <xf numFmtId="0" fontId="2" fillId="4" borderId="8" xfId="0" applyFont="1" applyFill="1" applyBorder="1" applyAlignment="1" applyProtection="1">
      <alignment horizontal="center"/>
      <protection locked="0"/>
    </xf>
    <xf numFmtId="0" fontId="2" fillId="4" borderId="0" xfId="0" applyFont="1" applyFill="1" applyAlignment="1" applyProtection="1">
      <alignment horizontal="center"/>
      <protection locked="0"/>
    </xf>
    <xf numFmtId="0" fontId="6" fillId="8" borderId="1" xfId="0" applyFont="1" applyFill="1" applyBorder="1" applyProtection="1">
      <protection locked="0"/>
    </xf>
    <xf numFmtId="0" fontId="2" fillId="8" borderId="2" xfId="0" applyFont="1" applyFill="1" applyBorder="1" applyProtection="1">
      <protection locked="0"/>
    </xf>
    <xf numFmtId="0" fontId="2" fillId="8" borderId="4" xfId="0" applyFont="1" applyFill="1" applyBorder="1" applyProtection="1">
      <protection locked="0"/>
    </xf>
    <xf numFmtId="0" fontId="2" fillId="8" borderId="1" xfId="0" applyFont="1" applyFill="1" applyBorder="1" applyAlignment="1" applyProtection="1">
      <alignment horizontal="center"/>
      <protection locked="0"/>
    </xf>
    <xf numFmtId="0" fontId="2" fillId="8" borderId="0" xfId="0" applyFont="1" applyFill="1" applyProtection="1">
      <protection locked="0"/>
    </xf>
    <xf numFmtId="0" fontId="2" fillId="8" borderId="1" xfId="0" applyFont="1" applyFill="1" applyBorder="1" applyProtection="1">
      <protection locked="0"/>
    </xf>
    <xf numFmtId="0" fontId="14" fillId="9" borderId="5" xfId="0" applyFont="1" applyFill="1" applyBorder="1"/>
    <xf numFmtId="0" fontId="14" fillId="9" borderId="6" xfId="0" applyFont="1" applyFill="1" applyBorder="1"/>
    <xf numFmtId="0" fontId="13" fillId="6" borderId="12" xfId="0" applyFont="1" applyFill="1" applyBorder="1" applyAlignment="1">
      <alignment vertical="center" wrapText="1"/>
    </xf>
    <xf numFmtId="0" fontId="14" fillId="6" borderId="12" xfId="0" applyFont="1" applyFill="1" applyBorder="1"/>
    <xf numFmtId="0" fontId="3" fillId="4" borderId="15" xfId="0" applyFont="1" applyFill="1" applyBorder="1"/>
    <xf numFmtId="0" fontId="3" fillId="6" borderId="0" xfId="0" applyFont="1" applyFill="1"/>
    <xf numFmtId="0" fontId="3" fillId="4" borderId="15" xfId="0" applyFont="1" applyFill="1" applyBorder="1" applyAlignment="1">
      <alignment horizontal="left"/>
    </xf>
    <xf numFmtId="0" fontId="3" fillId="0" borderId="15" xfId="0" applyFont="1" applyBorder="1" applyAlignment="1">
      <alignment horizontal="center"/>
    </xf>
    <xf numFmtId="0" fontId="3" fillId="6" borderId="1" xfId="0" applyFont="1" applyFill="1" applyBorder="1"/>
    <xf numFmtId="0" fontId="0" fillId="6" borderId="1" xfId="0" applyFill="1" applyBorder="1"/>
    <xf numFmtId="0" fontId="19" fillId="0" borderId="0" xfId="0" applyFont="1"/>
    <xf numFmtId="0" fontId="19" fillId="0" borderId="0" xfId="0" applyFont="1" applyAlignment="1">
      <alignment horizontal="center" vertical="center"/>
    </xf>
    <xf numFmtId="164" fontId="0" fillId="0" borderId="0" xfId="3" applyFont="1"/>
    <xf numFmtId="164" fontId="3" fillId="0" borderId="13" xfId="0" applyNumberFormat="1" applyFont="1" applyBorder="1" applyProtection="1">
      <protection locked="0"/>
    </xf>
    <xf numFmtId="164" fontId="0" fillId="0" borderId="13" xfId="0" applyNumberFormat="1" applyBorder="1" applyProtection="1">
      <protection locked="0"/>
    </xf>
    <xf numFmtId="0" fontId="0" fillId="6" borderId="15" xfId="0" applyFill="1" applyBorder="1"/>
    <xf numFmtId="0" fontId="3" fillId="6" borderId="15" xfId="0" applyFont="1" applyFill="1" applyBorder="1" applyAlignment="1">
      <alignment horizontal="center"/>
    </xf>
    <xf numFmtId="0" fontId="3" fillId="6" borderId="10" xfId="0" applyFont="1" applyFill="1" applyBorder="1" applyAlignment="1">
      <alignment horizontal="center"/>
    </xf>
    <xf numFmtId="0" fontId="18" fillId="6" borderId="0" xfId="0" applyFont="1" applyFill="1"/>
    <xf numFmtId="0" fontId="14" fillId="0" borderId="0" xfId="0" applyFont="1"/>
    <xf numFmtId="0" fontId="13" fillId="0" borderId="0" xfId="0" applyFont="1" applyAlignment="1">
      <alignment vertical="center" wrapText="1"/>
    </xf>
    <xf numFmtId="0" fontId="17" fillId="0" borderId="0" xfId="0" applyFont="1"/>
    <xf numFmtId="0" fontId="3" fillId="0" borderId="14" xfId="0" applyFont="1" applyBorder="1" applyProtection="1">
      <protection locked="0"/>
    </xf>
    <xf numFmtId="0" fontId="3" fillId="0" borderId="0" xfId="0" applyFont="1" applyProtection="1">
      <protection locked="0"/>
    </xf>
    <xf numFmtId="0" fontId="3" fillId="0" borderId="14" xfId="0" applyFont="1" applyBorder="1" applyAlignment="1" applyProtection="1">
      <alignment horizontal="center"/>
      <protection locked="0"/>
    </xf>
    <xf numFmtId="0" fontId="3" fillId="0" borderId="0" xfId="0" applyFont="1" applyAlignment="1" applyProtection="1">
      <alignment horizontal="center"/>
      <protection locked="0"/>
    </xf>
    <xf numFmtId="164" fontId="0" fillId="0" borderId="1" xfId="3" applyFont="1" applyBorder="1"/>
    <xf numFmtId="43" fontId="0" fillId="0" borderId="1" xfId="1" applyFont="1" applyBorder="1"/>
    <xf numFmtId="43" fontId="0" fillId="0" borderId="2" xfId="1" applyFont="1" applyBorder="1"/>
    <xf numFmtId="43" fontId="0" fillId="0" borderId="14" xfId="1" applyFont="1" applyBorder="1"/>
    <xf numFmtId="43" fontId="0" fillId="0" borderId="0" xfId="1" applyFont="1" applyProtection="1">
      <protection locked="0"/>
    </xf>
    <xf numFmtId="44" fontId="0" fillId="0" borderId="1" xfId="0" applyNumberFormat="1" applyBorder="1" applyProtection="1">
      <protection locked="0"/>
    </xf>
    <xf numFmtId="44" fontId="0" fillId="0" borderId="2" xfId="0" applyNumberFormat="1" applyBorder="1" applyProtection="1">
      <protection locked="0"/>
    </xf>
    <xf numFmtId="9" fontId="0" fillId="0" borderId="14" xfId="0" applyNumberFormat="1" applyBorder="1"/>
    <xf numFmtId="9" fontId="0" fillId="0" borderId="0" xfId="0" applyNumberFormat="1" applyProtection="1">
      <protection locked="0"/>
    </xf>
    <xf numFmtId="164" fontId="3" fillId="0" borderId="1" xfId="3" applyFont="1" applyBorder="1"/>
    <xf numFmtId="164" fontId="3" fillId="0" borderId="0" xfId="3" applyFont="1"/>
    <xf numFmtId="9" fontId="0" fillId="0" borderId="0" xfId="2" applyFont="1"/>
    <xf numFmtId="43" fontId="0" fillId="0" borderId="0" xfId="1" applyFont="1"/>
    <xf numFmtId="9" fontId="0" fillId="0" borderId="0" xfId="0" applyNumberFormat="1"/>
    <xf numFmtId="9" fontId="0" fillId="0" borderId="1" xfId="2" applyFont="1" applyBorder="1"/>
    <xf numFmtId="9" fontId="0" fillId="0" borderId="1" xfId="1" applyNumberFormat="1" applyFont="1" applyBorder="1"/>
    <xf numFmtId="0" fontId="0" fillId="10" borderId="2" xfId="0" applyFill="1" applyBorder="1" applyAlignment="1" applyProtection="1">
      <alignment horizontal="center"/>
      <protection locked="0"/>
    </xf>
    <xf numFmtId="0" fontId="3" fillId="0" borderId="0" xfId="0" applyFont="1" applyAlignment="1">
      <alignment horizontal="center"/>
    </xf>
    <xf numFmtId="0" fontId="0" fillId="0" borderId="0" xfId="0" applyAlignment="1">
      <alignment horizontal="center"/>
    </xf>
    <xf numFmtId="0" fontId="0" fillId="0" borderId="0" xfId="0" applyAlignment="1">
      <alignment wrapText="1"/>
    </xf>
    <xf numFmtId="0" fontId="20" fillId="0" borderId="0" xfId="0" applyFont="1"/>
    <xf numFmtId="0" fontId="20" fillId="0" borderId="0" xfId="0" applyFont="1" applyAlignment="1">
      <alignment wrapText="1"/>
    </xf>
    <xf numFmtId="0" fontId="9" fillId="0" borderId="0" xfId="0" applyFont="1" applyAlignment="1">
      <alignment wrapText="1"/>
    </xf>
    <xf numFmtId="0" fontId="0" fillId="0" borderId="15" xfId="0" applyBorder="1" applyAlignment="1" applyProtection="1">
      <alignment horizontal="center"/>
      <protection locked="0"/>
    </xf>
    <xf numFmtId="165" fontId="0" fillId="6" borderId="1" xfId="1" applyNumberFormat="1" applyFont="1" applyFill="1" applyBorder="1" applyProtection="1">
      <protection locked="0"/>
    </xf>
    <xf numFmtId="165" fontId="0" fillId="6" borderId="8" xfId="1" applyNumberFormat="1" applyFont="1" applyFill="1" applyBorder="1" applyProtection="1">
      <protection locked="0"/>
    </xf>
    <xf numFmtId="10" fontId="0" fillId="6" borderId="8" xfId="2" applyNumberFormat="1" applyFont="1" applyFill="1" applyBorder="1" applyProtection="1">
      <protection locked="0"/>
    </xf>
    <xf numFmtId="0" fontId="0" fillId="6" borderId="8" xfId="0" applyFill="1" applyBorder="1" applyProtection="1">
      <protection locked="0"/>
    </xf>
    <xf numFmtId="10" fontId="0" fillId="6" borderId="1" xfId="2" applyNumberFormat="1" applyFont="1" applyFill="1" applyBorder="1" applyProtection="1">
      <protection locked="0"/>
    </xf>
    <xf numFmtId="0" fontId="21" fillId="6" borderId="0" xfId="0" applyFont="1" applyFill="1"/>
    <xf numFmtId="0" fontId="21" fillId="0" borderId="0" xfId="0" applyFont="1"/>
    <xf numFmtId="0" fontId="22" fillId="0" borderId="0" xfId="0" applyFont="1" applyProtection="1">
      <protection locked="0"/>
    </xf>
    <xf numFmtId="0" fontId="3" fillId="10" borderId="1" xfId="0" applyFont="1" applyFill="1" applyBorder="1" applyAlignment="1" applyProtection="1">
      <alignment horizontal="center"/>
      <protection locked="0"/>
    </xf>
    <xf numFmtId="0" fontId="3" fillId="10" borderId="2" xfId="0" applyFont="1" applyFill="1" applyBorder="1" applyAlignment="1" applyProtection="1">
      <alignment horizontal="center"/>
      <protection locked="0"/>
    </xf>
    <xf numFmtId="0" fontId="0" fillId="0" borderId="1" xfId="0" applyBorder="1" applyProtection="1">
      <protection locked="0"/>
    </xf>
    <xf numFmtId="0" fontId="0" fillId="0" borderId="1" xfId="0" applyBorder="1" applyAlignment="1" applyProtection="1">
      <alignment horizontal="left"/>
      <protection locked="0"/>
    </xf>
    <xf numFmtId="0" fontId="16" fillId="6" borderId="1" xfId="0" applyFont="1" applyFill="1" applyBorder="1" applyProtection="1">
      <protection locked="0"/>
    </xf>
    <xf numFmtId="0" fontId="15" fillId="6" borderId="1" xfId="0" applyFont="1" applyFill="1" applyBorder="1" applyProtection="1">
      <protection locked="0"/>
    </xf>
    <xf numFmtId="0" fontId="0" fillId="7" borderId="2" xfId="0" applyFill="1" applyBorder="1" applyProtection="1">
      <protection locked="0"/>
    </xf>
    <xf numFmtId="0" fontId="0" fillId="7" borderId="4" xfId="0" applyFill="1" applyBorder="1" applyProtection="1">
      <protection locked="0"/>
    </xf>
    <xf numFmtId="164" fontId="0" fillId="7" borderId="1" xfId="3" applyFont="1" applyFill="1" applyBorder="1" applyProtection="1">
      <protection locked="0"/>
    </xf>
    <xf numFmtId="0" fontId="0" fillId="7" borderId="0" xfId="0" applyFill="1" applyProtection="1">
      <protection locked="0"/>
    </xf>
    <xf numFmtId="164" fontId="0" fillId="7" borderId="1" xfId="3" applyFont="1" applyFill="1" applyBorder="1"/>
    <xf numFmtId="0" fontId="23" fillId="6" borderId="0" xfId="0" applyFont="1" applyFill="1" applyProtection="1">
      <protection locked="0"/>
    </xf>
    <xf numFmtId="0" fontId="12" fillId="12" borderId="1" xfId="0" applyFont="1" applyFill="1" applyBorder="1" applyAlignment="1" applyProtection="1">
      <alignment horizontal="center" vertical="center" wrapText="1"/>
      <protection locked="0"/>
    </xf>
    <xf numFmtId="0" fontId="0" fillId="0" borderId="2" xfId="0" applyBorder="1" applyProtection="1">
      <protection locked="0"/>
    </xf>
    <xf numFmtId="0" fontId="0" fillId="0" borderId="4" xfId="0" applyBorder="1" applyProtection="1">
      <protection locked="0"/>
    </xf>
    <xf numFmtId="164" fontId="0" fillId="0" borderId="1" xfId="3" applyFont="1" applyFill="1" applyBorder="1" applyProtection="1">
      <protection locked="0"/>
    </xf>
    <xf numFmtId="164" fontId="0" fillId="0" borderId="1" xfId="3" applyFont="1" applyFill="1" applyBorder="1"/>
    <xf numFmtId="164" fontId="0" fillId="0" borderId="0" xfId="3" applyFont="1" applyFill="1"/>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0" fillId="6" borderId="5" xfId="0" applyFill="1" applyBorder="1" applyAlignment="1" applyProtection="1">
      <alignment horizontal="left"/>
      <protection locked="0"/>
    </xf>
    <xf numFmtId="0" fontId="0" fillId="6" borderId="6" xfId="0" applyFill="1" applyBorder="1" applyAlignment="1" applyProtection="1">
      <alignment horizontal="left"/>
      <protection locked="0"/>
    </xf>
    <xf numFmtId="0" fontId="0" fillId="6" borderId="7" xfId="0" applyFill="1" applyBorder="1" applyAlignment="1" applyProtection="1">
      <alignment horizontal="left"/>
      <protection locked="0"/>
    </xf>
    <xf numFmtId="0" fontId="3" fillId="8" borderId="2"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8" borderId="4"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4" fillId="4" borderId="3" xfId="0" applyFont="1" applyFill="1" applyBorder="1" applyAlignment="1" applyProtection="1">
      <alignment horizontal="center"/>
      <protection locked="0"/>
    </xf>
    <xf numFmtId="0" fontId="4" fillId="4" borderId="4" xfId="0" applyFont="1" applyFill="1" applyBorder="1" applyAlignment="1" applyProtection="1">
      <alignment horizontal="center"/>
      <protection locked="0"/>
    </xf>
    <xf numFmtId="0" fontId="3" fillId="5" borderId="2"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0" fontId="3" fillId="5" borderId="4" xfId="0" applyFont="1" applyFill="1" applyBorder="1" applyAlignment="1" applyProtection="1">
      <alignment horizontal="center"/>
      <protection locked="0"/>
    </xf>
    <xf numFmtId="0" fontId="3" fillId="4" borderId="2" xfId="0" applyFont="1" applyFill="1" applyBorder="1" applyAlignment="1" applyProtection="1">
      <alignment horizontal="center"/>
      <protection locked="0"/>
    </xf>
    <xf numFmtId="0" fontId="3" fillId="4" borderId="3" xfId="0" applyFont="1" applyFill="1" applyBorder="1" applyAlignment="1" applyProtection="1">
      <alignment horizontal="center"/>
      <protection locked="0"/>
    </xf>
    <xf numFmtId="0" fontId="3" fillId="4" borderId="4" xfId="0" applyFont="1"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6"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3" fillId="10" borderId="1" xfId="0" applyFont="1" applyFill="1" applyBorder="1" applyAlignment="1" applyProtection="1">
      <alignment horizontal="center"/>
      <protection locked="0"/>
    </xf>
    <xf numFmtId="0" fontId="3" fillId="10" borderId="2" xfId="0" applyFont="1" applyFill="1" applyBorder="1" applyAlignment="1" applyProtection="1">
      <alignment horizontal="center"/>
      <protection locked="0"/>
    </xf>
    <xf numFmtId="0" fontId="3" fillId="10" borderId="3" xfId="0" applyFont="1" applyFill="1" applyBorder="1" applyAlignment="1" applyProtection="1">
      <alignment horizontal="center"/>
      <protection locked="0"/>
    </xf>
    <xf numFmtId="0" fontId="3" fillId="10" borderId="4" xfId="0" applyFont="1" applyFill="1" applyBorder="1" applyAlignment="1" applyProtection="1">
      <alignment horizontal="center"/>
      <protection locked="0"/>
    </xf>
    <xf numFmtId="0" fontId="2" fillId="11" borderId="5" xfId="0" applyFont="1" applyFill="1" applyBorder="1" applyAlignment="1" applyProtection="1">
      <alignment horizontal="center" vertical="top"/>
      <protection locked="0"/>
    </xf>
    <xf numFmtId="0" fontId="2" fillId="11" borderId="6" xfId="0" applyFont="1" applyFill="1" applyBorder="1" applyAlignment="1" applyProtection="1">
      <alignment horizontal="center" vertical="top"/>
      <protection locked="0"/>
    </xf>
    <xf numFmtId="0" fontId="2" fillId="11" borderId="7" xfId="0" applyFont="1" applyFill="1" applyBorder="1" applyAlignment="1" applyProtection="1">
      <alignment horizontal="center" vertical="top"/>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165" fontId="0" fillId="6" borderId="1" xfId="1" applyNumberFormat="1" applyFont="1" applyFill="1" applyBorder="1" applyAlignment="1" applyProtection="1">
      <alignment horizontal="center"/>
      <protection locked="0"/>
    </xf>
    <xf numFmtId="0" fontId="3" fillId="8" borderId="5" xfId="0" applyFont="1" applyFill="1" applyBorder="1" applyAlignment="1">
      <alignment horizontal="center"/>
    </xf>
    <xf numFmtId="0" fontId="3" fillId="8" borderId="6" xfId="0" applyFont="1" applyFill="1" applyBorder="1" applyAlignment="1">
      <alignment horizontal="center"/>
    </xf>
    <xf numFmtId="0" fontId="3" fillId="8" borderId="7" xfId="0" applyFont="1" applyFill="1" applyBorder="1" applyAlignment="1">
      <alignment horizontal="center"/>
    </xf>
    <xf numFmtId="0" fontId="0" fillId="6" borderId="2" xfId="0" applyFill="1" applyBorder="1" applyAlignment="1" applyProtection="1">
      <alignment horizontal="left"/>
      <protection locked="0"/>
    </xf>
    <xf numFmtId="0" fontId="0" fillId="6" borderId="4" xfId="0" applyFill="1" applyBorder="1" applyAlignment="1" applyProtection="1">
      <alignment horizontal="left"/>
      <protection locked="0"/>
    </xf>
    <xf numFmtId="0" fontId="0" fillId="6" borderId="1" xfId="0" applyFill="1" applyBorder="1" applyAlignment="1" applyProtection="1">
      <alignment horizontal="left"/>
      <protection locked="0"/>
    </xf>
    <xf numFmtId="0" fontId="3" fillId="6" borderId="0" xfId="0" applyFont="1" applyFill="1" applyAlignment="1">
      <alignment horizontal="center"/>
    </xf>
    <xf numFmtId="0" fontId="3" fillId="6" borderId="1" xfId="0" applyFont="1" applyFill="1" applyBorder="1" applyAlignment="1">
      <alignment horizontal="center"/>
    </xf>
    <xf numFmtId="0" fontId="0" fillId="6" borderId="1" xfId="0" applyFill="1" applyBorder="1" applyAlignment="1" applyProtection="1">
      <alignment horizontal="center"/>
      <protection locked="0"/>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9" xfId="0" applyFont="1" applyFill="1" applyBorder="1" applyAlignment="1">
      <alignment horizontal="center"/>
    </xf>
    <xf numFmtId="0" fontId="3" fillId="4" borderId="11" xfId="0" applyFont="1" applyFill="1" applyBorder="1" applyAlignment="1">
      <alignment horizontal="center"/>
    </xf>
    <xf numFmtId="0" fontId="0" fillId="6" borderId="1" xfId="0" applyFill="1" applyBorder="1" applyProtection="1">
      <protection locked="0"/>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7" xfId="0" applyFont="1" applyFill="1" applyBorder="1" applyAlignment="1">
      <alignment horizontal="center"/>
    </xf>
    <xf numFmtId="0" fontId="3" fillId="6" borderId="16" xfId="0" applyFont="1" applyFill="1" applyBorder="1" applyAlignment="1">
      <alignment horizontal="center"/>
    </xf>
    <xf numFmtId="0" fontId="3" fillId="6" borderId="17" xfId="0" applyFont="1" applyFill="1" applyBorder="1" applyAlignment="1">
      <alignment horizontal="center"/>
    </xf>
    <xf numFmtId="0" fontId="0" fillId="6" borderId="8" xfId="0" applyFill="1" applyBorder="1" applyAlignment="1" applyProtection="1">
      <alignment horizontal="center"/>
      <protection locked="0"/>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colors>
    <mruColors>
      <color rgb="FF1B8AD3"/>
      <color rgb="FF313181"/>
      <color rgb="FF313195"/>
      <color rgb="FFE199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en-US"/>
              <a:t>Expenditure Analysis</a:t>
            </a:r>
          </a:p>
        </c:rich>
      </c:tx>
      <c:overlay val="0"/>
    </c:title>
    <c:autoTitleDeleted val="0"/>
    <c:plotArea>
      <c:layout>
        <c:manualLayout>
          <c:layoutTarget val="inner"/>
          <c:xMode val="edge"/>
          <c:yMode val="edge"/>
          <c:x val="0.30289898529961612"/>
          <c:y val="0.14601414406532515"/>
          <c:w val="0.34395285215582183"/>
          <c:h val="0.84674504228638092"/>
        </c:manualLayout>
      </c:layout>
      <c:pieChart>
        <c:varyColors val="1"/>
        <c:ser>
          <c:idx val="0"/>
          <c:order val="0"/>
          <c:tx>
            <c:strRef>
              <c:f>'Budget Analysis'!$A$3</c:f>
              <c:strCache>
                <c:ptCount val="1"/>
                <c:pt idx="0">
                  <c:v>My Home Budget Analysis</c:v>
                </c:pt>
              </c:strCache>
            </c:strRef>
          </c:tx>
          <c:explosion val="5"/>
          <c:dPt>
            <c:idx val="0"/>
            <c:bubble3D val="0"/>
            <c:spPr>
              <a:solidFill>
                <a:srgbClr val="FF0000"/>
              </a:solidFill>
            </c:spPr>
            <c:extLst>
              <c:ext xmlns:c16="http://schemas.microsoft.com/office/drawing/2014/chart" uri="{C3380CC4-5D6E-409C-BE32-E72D297353CC}">
                <c16:uniqueId val="{00000001-4938-4990-A9CF-07CD4AAD83B8}"/>
              </c:ext>
            </c:extLst>
          </c:dPt>
          <c:dPt>
            <c:idx val="1"/>
            <c:bubble3D val="0"/>
            <c:spPr>
              <a:solidFill>
                <a:srgbClr val="FFC000"/>
              </a:solidFill>
            </c:spPr>
            <c:extLst>
              <c:ext xmlns:c16="http://schemas.microsoft.com/office/drawing/2014/chart" uri="{C3380CC4-5D6E-409C-BE32-E72D297353CC}">
                <c16:uniqueId val="{00000003-4938-4990-A9CF-07CD4AAD83B8}"/>
              </c:ext>
            </c:extLst>
          </c:dPt>
          <c:dPt>
            <c:idx val="2"/>
            <c:bubble3D val="0"/>
            <c:spPr>
              <a:solidFill>
                <a:srgbClr val="00B050"/>
              </a:solidFill>
            </c:spPr>
            <c:extLst>
              <c:ext xmlns:c16="http://schemas.microsoft.com/office/drawing/2014/chart" uri="{C3380CC4-5D6E-409C-BE32-E72D297353CC}">
                <c16:uniqueId val="{00000005-4938-4990-A9CF-07CD4AAD83B8}"/>
              </c:ext>
            </c:extLst>
          </c:dPt>
          <c:dPt>
            <c:idx val="3"/>
            <c:bubble3D val="0"/>
            <c:spPr>
              <a:solidFill>
                <a:srgbClr val="7030A0"/>
              </a:solidFill>
            </c:spPr>
            <c:extLst>
              <c:ext xmlns:c16="http://schemas.microsoft.com/office/drawing/2014/chart" uri="{C3380CC4-5D6E-409C-BE32-E72D297353CC}">
                <c16:uniqueId val="{00000007-4938-4990-A9CF-07CD4AAD83B8}"/>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'Budget Analysis'!$A$17:$A$21</c:f>
              <c:strCache>
                <c:ptCount val="5"/>
                <c:pt idx="0">
                  <c:v>Total Savings and Investments</c:v>
                </c:pt>
                <c:pt idx="1">
                  <c:v>Total Fixed Expenses</c:v>
                </c:pt>
                <c:pt idx="2">
                  <c:v>Total Variable Expenses</c:v>
                </c:pt>
                <c:pt idx="3">
                  <c:v>Total Discretionary Expenses</c:v>
                </c:pt>
                <c:pt idx="4">
                  <c:v>Surplus/(Deficit)</c:v>
                </c:pt>
              </c:strCache>
            </c:strRef>
          </c:cat>
          <c:val>
            <c:numRef>
              <c:f>'Budget Analysis'!$B$17:$B$21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4938-4990-A9CF-07CD4AAD83B8}"/>
            </c:ext>
          </c:extLst>
        </c:ser>
        <c:dLbls>
          <c:showLegendKey val="0"/>
          <c:showVal val="0"/>
          <c:showCatName val="0"/>
          <c:showSerName val="0"/>
          <c:showPercent val="1"/>
          <c:showBubbleSize val="0"/>
          <c:showLeaderLines val="1"/>
        </c:dLbls>
        <c:firstSliceAng val="1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4724400</xdr:colOff>
      <xdr:row>0</xdr:row>
      <xdr:rowOff>0</xdr:rowOff>
    </xdr:from>
    <xdr:to>
      <xdr:col>0</xdr:col>
      <xdr:colOff>6159321</xdr:colOff>
      <xdr:row>2</xdr:row>
      <xdr:rowOff>120575</xdr:rowOff>
    </xdr:to>
    <xdr:pic>
      <xdr:nvPicPr>
        <xdr:cNvPr id="2" name="Picture 1">
          <a:extLst>
            <a:ext uri="{FF2B5EF4-FFF2-40B4-BE49-F238E27FC236}">
              <a16:creationId xmlns:a16="http://schemas.microsoft.com/office/drawing/2014/main" id="{6DB7320E-FFF6-495C-8CB4-BE1D18672E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4400" y="0"/>
          <a:ext cx="1434921" cy="606350"/>
        </a:xfrm>
        <a:prstGeom prst="rect">
          <a:avLst/>
        </a:prstGeom>
      </xdr:spPr>
    </xdr:pic>
    <xdr:clientData/>
  </xdr:twoCellAnchor>
  <xdr:twoCellAnchor editAs="oneCell">
    <xdr:from>
      <xdr:col>0</xdr:col>
      <xdr:colOff>666750</xdr:colOff>
      <xdr:row>27</xdr:row>
      <xdr:rowOff>28575</xdr:rowOff>
    </xdr:from>
    <xdr:to>
      <xdr:col>0</xdr:col>
      <xdr:colOff>5762887</xdr:colOff>
      <xdr:row>30</xdr:row>
      <xdr:rowOff>63530</xdr:rowOff>
    </xdr:to>
    <xdr:pic>
      <xdr:nvPicPr>
        <xdr:cNvPr id="3" name="Picture 2">
          <a:extLst>
            <a:ext uri="{FF2B5EF4-FFF2-40B4-BE49-F238E27FC236}">
              <a16:creationId xmlns:a16="http://schemas.microsoft.com/office/drawing/2014/main" id="{E26342D0-EB0C-CCB3-682B-D30B5AC82D18}"/>
            </a:ext>
          </a:extLst>
        </xdr:cNvPr>
        <xdr:cNvPicPr>
          <a:picLocks noChangeAspect="1"/>
        </xdr:cNvPicPr>
      </xdr:nvPicPr>
      <xdr:blipFill>
        <a:blip xmlns:r="http://schemas.openxmlformats.org/officeDocument/2006/relationships" r:embed="rId2"/>
        <a:stretch>
          <a:fillRect/>
        </a:stretch>
      </xdr:blipFill>
      <xdr:spPr>
        <a:xfrm>
          <a:off x="666750" y="5781675"/>
          <a:ext cx="5096137" cy="577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790575</xdr:colOff>
      <xdr:row>0</xdr:row>
      <xdr:rowOff>0</xdr:rowOff>
    </xdr:from>
    <xdr:to>
      <xdr:col>6</xdr:col>
      <xdr:colOff>1228546</xdr:colOff>
      <xdr:row>2</xdr:row>
      <xdr:rowOff>114225</xdr:rowOff>
    </xdr:to>
    <xdr:pic>
      <xdr:nvPicPr>
        <xdr:cNvPr id="3" name="Picture 2">
          <a:extLst>
            <a:ext uri="{FF2B5EF4-FFF2-40B4-BE49-F238E27FC236}">
              <a16:creationId xmlns:a16="http://schemas.microsoft.com/office/drawing/2014/main" id="{A6058F5E-F9FD-4321-BA76-6BF4353AE6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9775" y="0"/>
          <a:ext cx="1428571" cy="600000"/>
        </a:xfrm>
        <a:prstGeom prst="rect">
          <a:avLst/>
        </a:prstGeom>
      </xdr:spPr>
    </xdr:pic>
    <xdr:clientData/>
  </xdr:twoCellAnchor>
  <xdr:twoCellAnchor editAs="oneCell">
    <xdr:from>
      <xdr:col>2</xdr:col>
      <xdr:colOff>359113</xdr:colOff>
      <xdr:row>0</xdr:row>
      <xdr:rowOff>0</xdr:rowOff>
    </xdr:from>
    <xdr:to>
      <xdr:col>4</xdr:col>
      <xdr:colOff>6852</xdr:colOff>
      <xdr:row>3</xdr:row>
      <xdr:rowOff>102858</xdr:rowOff>
    </xdr:to>
    <xdr:pic>
      <xdr:nvPicPr>
        <xdr:cNvPr id="2" name="Picture 1">
          <a:extLst>
            <a:ext uri="{FF2B5EF4-FFF2-40B4-BE49-F238E27FC236}">
              <a16:creationId xmlns:a16="http://schemas.microsoft.com/office/drawing/2014/main" id="{2F482B3D-8AE0-3431-9AC7-4F9FD7E8EE3C}"/>
            </a:ext>
          </a:extLst>
        </xdr:cNvPr>
        <xdr:cNvPicPr>
          <a:picLocks noChangeAspect="1"/>
        </xdr:cNvPicPr>
      </xdr:nvPicPr>
      <xdr:blipFill>
        <a:blip xmlns:r="http://schemas.openxmlformats.org/officeDocument/2006/relationships" r:embed="rId2"/>
        <a:stretch>
          <a:fillRect/>
        </a:stretch>
      </xdr:blipFill>
      <xdr:spPr>
        <a:xfrm>
          <a:off x="3788113" y="0"/>
          <a:ext cx="1483892" cy="729503"/>
        </a:xfrm>
        <a:prstGeom prst="rect">
          <a:avLst/>
        </a:prstGeom>
      </xdr:spPr>
    </xdr:pic>
    <xdr:clientData/>
  </xdr:twoCellAnchor>
  <xdr:twoCellAnchor editAs="oneCell">
    <xdr:from>
      <xdr:col>4</xdr:col>
      <xdr:colOff>355934</xdr:colOff>
      <xdr:row>3</xdr:row>
      <xdr:rowOff>75197</xdr:rowOff>
    </xdr:from>
    <xdr:to>
      <xdr:col>7</xdr:col>
      <xdr:colOff>80210</xdr:colOff>
      <xdr:row>4</xdr:row>
      <xdr:rowOff>77362</xdr:rowOff>
    </xdr:to>
    <xdr:pic>
      <xdr:nvPicPr>
        <xdr:cNvPr id="4" name="Picture 3">
          <a:extLst>
            <a:ext uri="{FF2B5EF4-FFF2-40B4-BE49-F238E27FC236}">
              <a16:creationId xmlns:a16="http://schemas.microsoft.com/office/drawing/2014/main" id="{EB80DCB8-ADDB-D926-EF37-7C014411611E}"/>
            </a:ext>
          </a:extLst>
        </xdr:cNvPr>
        <xdr:cNvPicPr>
          <a:picLocks noChangeAspect="1"/>
        </xdr:cNvPicPr>
      </xdr:nvPicPr>
      <xdr:blipFill>
        <a:blip xmlns:r="http://schemas.openxmlformats.org/officeDocument/2006/relationships" r:embed="rId3"/>
        <a:stretch>
          <a:fillRect/>
        </a:stretch>
      </xdr:blipFill>
      <xdr:spPr>
        <a:xfrm>
          <a:off x="5614737" y="701842"/>
          <a:ext cx="2170697" cy="247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127000</xdr:colOff>
      <xdr:row>22</xdr:row>
      <xdr:rowOff>0</xdr:rowOff>
    </xdr:from>
    <xdr:to>
      <xdr:col>6</xdr:col>
      <xdr:colOff>403225</xdr:colOff>
      <xdr:row>37</xdr:row>
      <xdr:rowOff>164647</xdr:rowOff>
    </xdr:to>
    <xdr:graphicFrame macro="">
      <xdr:nvGraphicFramePr>
        <xdr:cNvPr id="3" name="Chart 2">
          <a:extLst>
            <a:ext uri="{FF2B5EF4-FFF2-40B4-BE49-F238E27FC236}">
              <a16:creationId xmlns:a16="http://schemas.microsoft.com/office/drawing/2014/main" id="{44664E3D-0003-4ECC-A13E-D03B19105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0</xdr:row>
      <xdr:rowOff>0</xdr:rowOff>
    </xdr:from>
    <xdr:to>
      <xdr:col>6</xdr:col>
      <xdr:colOff>514350</xdr:colOff>
      <xdr:row>2</xdr:row>
      <xdr:rowOff>228600</xdr:rowOff>
    </xdr:to>
    <xdr:pic>
      <xdr:nvPicPr>
        <xdr:cNvPr id="4" name="Picture 3">
          <a:extLst>
            <a:ext uri="{FF2B5EF4-FFF2-40B4-BE49-F238E27FC236}">
              <a16:creationId xmlns:a16="http://schemas.microsoft.com/office/drawing/2014/main" id="{C389793F-C95B-4693-BA21-227179AE25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2025" y="0"/>
          <a:ext cx="1733550"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543104</xdr:colOff>
      <xdr:row>0</xdr:row>
      <xdr:rowOff>0</xdr:rowOff>
    </xdr:from>
    <xdr:to>
      <xdr:col>7</xdr:col>
      <xdr:colOff>0</xdr:colOff>
      <xdr:row>2</xdr:row>
      <xdr:rowOff>104700</xdr:rowOff>
    </xdr:to>
    <xdr:pic>
      <xdr:nvPicPr>
        <xdr:cNvPr id="2" name="Picture 1">
          <a:extLst>
            <a:ext uri="{FF2B5EF4-FFF2-40B4-BE49-F238E27FC236}">
              <a16:creationId xmlns:a16="http://schemas.microsoft.com/office/drawing/2014/main" id="{AE7E11DA-3FEA-4D8B-AE19-56847D208E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8829" y="0"/>
          <a:ext cx="1428571" cy="6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133529</xdr:colOff>
      <xdr:row>0</xdr:row>
      <xdr:rowOff>0</xdr:rowOff>
    </xdr:from>
    <xdr:to>
      <xdr:col>3</xdr:col>
      <xdr:colOff>0</xdr:colOff>
      <xdr:row>2</xdr:row>
      <xdr:rowOff>114225</xdr:rowOff>
    </xdr:to>
    <xdr:pic>
      <xdr:nvPicPr>
        <xdr:cNvPr id="2" name="Picture 1">
          <a:extLst>
            <a:ext uri="{FF2B5EF4-FFF2-40B4-BE49-F238E27FC236}">
              <a16:creationId xmlns:a16="http://schemas.microsoft.com/office/drawing/2014/main" id="{19DAAD4F-0A33-4589-A4AC-360C2EAF49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5129" y="0"/>
          <a:ext cx="1428571" cy="6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73E1-293E-43F3-A096-824E3C81A27E}">
  <sheetPr>
    <pageSetUpPr fitToPage="1"/>
  </sheetPr>
  <dimension ref="A1:A47"/>
  <sheetViews>
    <sheetView showGridLines="0" workbookViewId="0">
      <selection activeCell="A5" sqref="A5"/>
    </sheetView>
  </sheetViews>
  <sheetFormatPr defaultColWidth="0" defaultRowHeight="14.5" zeroHeight="1" x14ac:dyDescent="0.35"/>
  <cols>
    <col min="1" max="1" width="93.7265625" bestFit="1" customWidth="1"/>
    <col min="2" max="16384" width="9.1796875" hidden="1"/>
  </cols>
  <sheetData>
    <row r="1" spans="1:1" x14ac:dyDescent="0.35"/>
    <row r="2" spans="1:1" ht="23.5" x14ac:dyDescent="0.55000000000000004">
      <c r="A2" s="94" t="s">
        <v>248</v>
      </c>
    </row>
    <row r="3" spans="1:1" x14ac:dyDescent="0.35"/>
    <row r="4" spans="1:1" x14ac:dyDescent="0.35"/>
    <row r="5" spans="1:1" x14ac:dyDescent="0.35"/>
    <row r="6" spans="1:1" x14ac:dyDescent="0.35">
      <c r="A6" s="25"/>
    </row>
    <row r="7" spans="1:1" x14ac:dyDescent="0.35">
      <c r="A7" s="25" t="s">
        <v>233</v>
      </c>
    </row>
    <row r="8" spans="1:1" x14ac:dyDescent="0.35">
      <c r="A8" t="s">
        <v>234</v>
      </c>
    </row>
    <row r="9" spans="1:1" x14ac:dyDescent="0.35">
      <c r="A9" t="s">
        <v>228</v>
      </c>
    </row>
    <row r="10" spans="1:1" x14ac:dyDescent="0.35">
      <c r="A10" t="s">
        <v>229</v>
      </c>
    </row>
    <row r="11" spans="1:1" x14ac:dyDescent="0.35">
      <c r="A11" t="s">
        <v>236</v>
      </c>
    </row>
    <row r="12" spans="1:1" x14ac:dyDescent="0.35">
      <c r="A12" t="s">
        <v>237</v>
      </c>
    </row>
    <row r="13" spans="1:1" x14ac:dyDescent="0.35">
      <c r="A13" t="s">
        <v>238</v>
      </c>
    </row>
    <row r="14" spans="1:1" x14ac:dyDescent="0.35">
      <c r="A14" t="s">
        <v>239</v>
      </c>
    </row>
    <row r="15" spans="1:1" x14ac:dyDescent="0.35"/>
    <row r="16" spans="1:1" x14ac:dyDescent="0.35">
      <c r="A16" s="84" t="s">
        <v>11</v>
      </c>
    </row>
    <row r="17" spans="1:1" ht="29" x14ac:dyDescent="0.35">
      <c r="A17" s="83" t="s">
        <v>230</v>
      </c>
    </row>
    <row r="18" spans="1:1" x14ac:dyDescent="0.35"/>
    <row r="19" spans="1:1" x14ac:dyDescent="0.35">
      <c r="A19" s="84" t="s">
        <v>43</v>
      </c>
    </row>
    <row r="20" spans="1:1" ht="43.5" x14ac:dyDescent="0.35">
      <c r="A20" s="83" t="s">
        <v>231</v>
      </c>
    </row>
    <row r="21" spans="1:1" x14ac:dyDescent="0.35">
      <c r="A21" s="83"/>
    </row>
    <row r="22" spans="1:1" x14ac:dyDescent="0.35">
      <c r="A22" s="85" t="s">
        <v>63</v>
      </c>
    </row>
    <row r="23" spans="1:1" x14ac:dyDescent="0.35">
      <c r="A23" s="83" t="s">
        <v>232</v>
      </c>
    </row>
    <row r="24" spans="1:1" x14ac:dyDescent="0.35">
      <c r="A24" s="83"/>
    </row>
    <row r="25" spans="1:1" ht="29" x14ac:dyDescent="0.35">
      <c r="A25" s="86" t="s">
        <v>235</v>
      </c>
    </row>
    <row r="26" spans="1:1" x14ac:dyDescent="0.35">
      <c r="A26" s="83"/>
    </row>
    <row r="27" spans="1:1" x14ac:dyDescent="0.35"/>
    <row r="28" spans="1:1" x14ac:dyDescent="0.35"/>
    <row r="29" spans="1:1" x14ac:dyDescent="0.35"/>
    <row r="30" spans="1:1" x14ac:dyDescent="0.35"/>
    <row r="31" spans="1:1" x14ac:dyDescent="0.35"/>
    <row r="32" spans="1:1"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sheetData>
  <pageMargins left="0.70866141732283472" right="0.70866141732283472" top="0.74803149606299213" bottom="0.74803149606299213" header="0.31496062992125984" footer="0.31496062992125984"/>
  <pageSetup paperSize="9" scale="93" orientation="portrait" r:id="rId1"/>
  <headerFooter>
    <oddFooter>&amp;L© Sheridans Accountants and Financial Planners Pty Ltd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8"/>
  <sheetViews>
    <sheetView topLeftCell="A116" zoomScale="190" zoomScaleNormal="190" workbookViewId="0">
      <selection activeCell="A7" sqref="A7"/>
    </sheetView>
  </sheetViews>
  <sheetFormatPr defaultColWidth="0" defaultRowHeight="14.5" zeroHeight="1" x14ac:dyDescent="0.35"/>
  <cols>
    <col min="1" max="1" width="32.81640625" style="3" customWidth="1" collapsed="1"/>
    <col min="2" max="2" width="16.26953125" style="3" customWidth="1" collapsed="1"/>
    <col min="3" max="3" width="12.7265625" style="3" customWidth="1" collapsed="1"/>
    <col min="4" max="4" width="13.54296875" style="3" customWidth="1" collapsed="1"/>
    <col min="5" max="5" width="14.81640625" style="3" customWidth="1" collapsed="1"/>
    <col min="6" max="6" width="15.54296875" style="3" hidden="1" customWidth="1" collapsed="1"/>
    <col min="7" max="7" width="20.1796875" style="3" customWidth="1" collapsed="1"/>
    <col min="8" max="8" width="3.81640625" style="2" customWidth="1" collapsed="1"/>
    <col min="9" max="10" width="12.1796875" style="3" hidden="1" customWidth="1" collapsed="1"/>
    <col min="11" max="16" width="9.1796875" style="3" hidden="1" customWidth="1" collapsed="1"/>
    <col min="17" max="17" width="10.7265625" style="3" hidden="1" customWidth="1" collapsed="1"/>
    <col min="18" max="16384" width="9.1796875" style="3" hidden="1" collapsed="1"/>
  </cols>
  <sheetData>
    <row r="1" spans="1:19" x14ac:dyDescent="0.35">
      <c r="A1" s="2"/>
      <c r="B1" s="2"/>
      <c r="C1" s="2"/>
      <c r="D1" s="2"/>
      <c r="E1" s="2"/>
      <c r="F1" s="2"/>
      <c r="G1" s="2"/>
    </row>
    <row r="2" spans="1:19" ht="23.5" x14ac:dyDescent="0.55000000000000004">
      <c r="B2" s="107" t="s">
        <v>270</v>
      </c>
      <c r="C2" s="2"/>
      <c r="E2" s="2"/>
      <c r="F2" s="2"/>
      <c r="G2" s="2"/>
    </row>
    <row r="3" spans="1:19" ht="12" customHeight="1" thickBot="1" x14ac:dyDescent="0.4">
      <c r="A3" s="2"/>
      <c r="B3" s="2"/>
      <c r="C3" s="2"/>
      <c r="D3" s="2"/>
      <c r="E3" s="2"/>
      <c r="F3" s="2"/>
      <c r="G3" s="2"/>
    </row>
    <row r="4" spans="1:19" ht="19.5" customHeight="1" thickBot="1" x14ac:dyDescent="0.4">
      <c r="A4" s="4" t="s">
        <v>0</v>
      </c>
      <c r="B4" s="117" t="s">
        <v>203</v>
      </c>
      <c r="C4" s="118"/>
      <c r="D4" s="119"/>
      <c r="E4" s="2"/>
      <c r="F4" s="2"/>
      <c r="G4" s="2"/>
    </row>
    <row r="5" spans="1:19" ht="19.5" customHeight="1" thickBot="1" x14ac:dyDescent="0.4">
      <c r="A5" s="4" t="s">
        <v>1</v>
      </c>
      <c r="B5" s="117" t="s">
        <v>204</v>
      </c>
      <c r="C5" s="118"/>
      <c r="D5" s="119"/>
      <c r="E5" s="2"/>
      <c r="F5" s="2"/>
      <c r="G5" s="2"/>
    </row>
    <row r="6" spans="1:19" ht="16" thickBot="1" x14ac:dyDescent="0.4">
      <c r="A6" s="4" t="s">
        <v>2</v>
      </c>
      <c r="B6" s="132"/>
      <c r="C6" s="133"/>
      <c r="D6" s="134"/>
      <c r="E6" s="2"/>
      <c r="F6" s="2"/>
      <c r="G6" s="2"/>
      <c r="R6" s="3" t="s">
        <v>110</v>
      </c>
      <c r="S6" s="3" t="s">
        <v>111</v>
      </c>
    </row>
    <row r="7" spans="1:19" ht="54" customHeight="1" x14ac:dyDescent="0.35">
      <c r="A7" s="2"/>
      <c r="B7" s="2"/>
      <c r="C7" s="2"/>
      <c r="D7" s="2"/>
      <c r="E7" s="108" t="s">
        <v>269</v>
      </c>
      <c r="F7" s="21"/>
      <c r="G7" s="108" t="s">
        <v>268</v>
      </c>
      <c r="Q7" s="3" t="s">
        <v>105</v>
      </c>
      <c r="R7" s="3">
        <v>52</v>
      </c>
      <c r="S7" s="3" t="s">
        <v>138</v>
      </c>
    </row>
    <row r="8" spans="1:19" ht="18" customHeight="1" x14ac:dyDescent="0.35">
      <c r="A8" s="29" t="s">
        <v>3</v>
      </c>
      <c r="B8" s="17" t="s">
        <v>12</v>
      </c>
      <c r="C8" s="18"/>
      <c r="D8" s="19" t="s">
        <v>13</v>
      </c>
      <c r="E8" s="30" t="s">
        <v>14</v>
      </c>
      <c r="F8" s="31"/>
      <c r="G8" s="30" t="s">
        <v>107</v>
      </c>
      <c r="H8" s="5"/>
      <c r="I8" s="3" t="str">
        <f>VLOOKUP(G8,Q7:S11,3,FALSE)</f>
        <v>Per month</v>
      </c>
      <c r="J8" s="3" t="s">
        <v>108</v>
      </c>
      <c r="Q8" s="3" t="s">
        <v>104</v>
      </c>
      <c r="R8" s="3">
        <v>26</v>
      </c>
      <c r="S8" s="3" t="s">
        <v>140</v>
      </c>
    </row>
    <row r="9" spans="1:19" ht="15.5" x14ac:dyDescent="0.35">
      <c r="A9" s="6" t="s">
        <v>4</v>
      </c>
      <c r="B9" s="7"/>
      <c r="C9" s="8"/>
      <c r="D9" s="22">
        <v>0</v>
      </c>
      <c r="E9" s="9" t="s">
        <v>105</v>
      </c>
      <c r="F9" s="3">
        <f t="shared" ref="F9:F17" si="0">IFERROR(VLOOKUP(E9,$Q$7:$R$11,2,FALSE),0)</f>
        <v>52</v>
      </c>
      <c r="G9" s="23">
        <f>+(D9*F9)/VLOOKUP($G$8,$Q$7:$R$11,2,FALSE)</f>
        <v>0</v>
      </c>
      <c r="J9" s="50">
        <f>+(D9*F9)/VLOOKUP($J$8,$Q$7:$R$11,2,FALSE)</f>
        <v>0</v>
      </c>
      <c r="Q9" s="3" t="s">
        <v>107</v>
      </c>
      <c r="R9" s="3">
        <v>12</v>
      </c>
      <c r="S9" s="3" t="s">
        <v>139</v>
      </c>
    </row>
    <row r="10" spans="1:19" ht="15.5" x14ac:dyDescent="0.35">
      <c r="A10" s="6" t="s">
        <v>5</v>
      </c>
      <c r="B10" s="7"/>
      <c r="C10" s="8"/>
      <c r="D10" s="22">
        <v>0</v>
      </c>
      <c r="E10" s="9" t="s">
        <v>104</v>
      </c>
      <c r="F10" s="3">
        <f t="shared" si="0"/>
        <v>26</v>
      </c>
      <c r="G10" s="23">
        <f t="shared" ref="G10:G17" si="1">+(D10*F10)/VLOOKUP($G$8,$Q$7:$R$11,2,FALSE)</f>
        <v>0</v>
      </c>
      <c r="J10" s="50">
        <f t="shared" ref="J10:J18" si="2">+(D10*F10)/VLOOKUP($J$8,$Q$7:$R$11,2,FALSE)</f>
        <v>0</v>
      </c>
      <c r="Q10" s="3" t="s">
        <v>106</v>
      </c>
      <c r="R10" s="3">
        <v>4</v>
      </c>
      <c r="S10" s="3" t="s">
        <v>141</v>
      </c>
    </row>
    <row r="11" spans="1:19" ht="15.5" x14ac:dyDescent="0.35">
      <c r="A11" s="6" t="s">
        <v>6</v>
      </c>
      <c r="B11" s="7"/>
      <c r="C11" s="8"/>
      <c r="D11" s="22">
        <v>0</v>
      </c>
      <c r="E11" s="9" t="s">
        <v>108</v>
      </c>
      <c r="F11" s="3">
        <f t="shared" si="0"/>
        <v>1</v>
      </c>
      <c r="G11" s="23">
        <f t="shared" si="1"/>
        <v>0</v>
      </c>
      <c r="J11" s="50">
        <f t="shared" si="2"/>
        <v>0</v>
      </c>
      <c r="Q11" s="3" t="s">
        <v>108</v>
      </c>
      <c r="R11" s="3">
        <v>1</v>
      </c>
      <c r="S11" s="3" t="s">
        <v>142</v>
      </c>
    </row>
    <row r="12" spans="1:19" ht="15.5" x14ac:dyDescent="0.35">
      <c r="A12" s="6" t="s">
        <v>249</v>
      </c>
      <c r="B12" s="7"/>
      <c r="C12" s="8"/>
      <c r="D12" s="22">
        <v>0</v>
      </c>
      <c r="E12" s="9" t="s">
        <v>107</v>
      </c>
      <c r="F12" s="3">
        <f t="shared" si="0"/>
        <v>12</v>
      </c>
      <c r="G12" s="23">
        <f t="shared" si="1"/>
        <v>0</v>
      </c>
      <c r="J12" s="50">
        <f t="shared" si="2"/>
        <v>0</v>
      </c>
    </row>
    <row r="13" spans="1:19" ht="15.5" x14ac:dyDescent="0.35">
      <c r="A13" s="6" t="s">
        <v>7</v>
      </c>
      <c r="B13" s="7" t="s">
        <v>74</v>
      </c>
      <c r="C13" s="8"/>
      <c r="D13" s="22">
        <v>0</v>
      </c>
      <c r="E13" s="9" t="s">
        <v>104</v>
      </c>
      <c r="F13" s="3">
        <f t="shared" si="0"/>
        <v>26</v>
      </c>
      <c r="G13" s="23">
        <f t="shared" si="1"/>
        <v>0</v>
      </c>
      <c r="J13" s="50">
        <f t="shared" si="2"/>
        <v>0</v>
      </c>
    </row>
    <row r="14" spans="1:19" ht="15.5" x14ac:dyDescent="0.35">
      <c r="A14" s="6" t="s">
        <v>8</v>
      </c>
      <c r="B14" s="7"/>
      <c r="C14" s="8"/>
      <c r="D14" s="22">
        <v>0</v>
      </c>
      <c r="E14" s="9" t="s">
        <v>104</v>
      </c>
      <c r="F14" s="3">
        <f t="shared" si="0"/>
        <v>26</v>
      </c>
      <c r="G14" s="23">
        <f t="shared" si="1"/>
        <v>0</v>
      </c>
      <c r="J14" s="50">
        <f t="shared" si="2"/>
        <v>0</v>
      </c>
    </row>
    <row r="15" spans="1:19" ht="15.5" x14ac:dyDescent="0.35">
      <c r="A15" s="6" t="s">
        <v>9</v>
      </c>
      <c r="B15" s="7"/>
      <c r="C15" s="8"/>
      <c r="D15" s="22">
        <v>0</v>
      </c>
      <c r="E15" s="9" t="s">
        <v>107</v>
      </c>
      <c r="F15" s="3">
        <f t="shared" si="0"/>
        <v>12</v>
      </c>
      <c r="G15" s="23">
        <f t="shared" si="1"/>
        <v>0</v>
      </c>
      <c r="J15" s="50">
        <f t="shared" si="2"/>
        <v>0</v>
      </c>
    </row>
    <row r="16" spans="1:19" ht="15.5" x14ac:dyDescent="0.35">
      <c r="A16" s="6" t="s">
        <v>145</v>
      </c>
      <c r="B16" s="7"/>
      <c r="C16" s="8"/>
      <c r="D16" s="22">
        <v>0</v>
      </c>
      <c r="E16" s="9" t="s">
        <v>105</v>
      </c>
      <c r="F16" s="3">
        <f t="shared" si="0"/>
        <v>52</v>
      </c>
      <c r="G16" s="23">
        <f t="shared" si="1"/>
        <v>0</v>
      </c>
      <c r="J16" s="50">
        <f t="shared" si="2"/>
        <v>0</v>
      </c>
    </row>
    <row r="17" spans="1:10" ht="15.5" x14ac:dyDescent="0.35">
      <c r="A17" s="6" t="s">
        <v>136</v>
      </c>
      <c r="B17" s="7"/>
      <c r="C17" s="8"/>
      <c r="D17" s="22">
        <v>0</v>
      </c>
      <c r="E17" s="9" t="s">
        <v>107</v>
      </c>
      <c r="F17" s="3">
        <f t="shared" si="0"/>
        <v>12</v>
      </c>
      <c r="G17" s="23">
        <f t="shared" si="1"/>
        <v>0</v>
      </c>
      <c r="J17" s="50">
        <f t="shared" si="2"/>
        <v>0</v>
      </c>
    </row>
    <row r="18" spans="1:10" ht="15.5" x14ac:dyDescent="0.35">
      <c r="A18" s="6" t="s">
        <v>215</v>
      </c>
      <c r="B18" s="7"/>
      <c r="C18" s="8"/>
      <c r="D18" s="22">
        <v>0</v>
      </c>
      <c r="E18" s="9" t="s">
        <v>107</v>
      </c>
      <c r="F18" s="3">
        <f t="shared" ref="F18" si="3">IFERROR(VLOOKUP(E18,$Q$7:$R$11,2,FALSE),0)</f>
        <v>12</v>
      </c>
      <c r="G18" s="23">
        <f t="shared" ref="G18" si="4">+(D18*F18)/VLOOKUP($G$8,$Q$7:$R$11,2,FALSE)</f>
        <v>0</v>
      </c>
      <c r="J18" s="50">
        <f t="shared" si="2"/>
        <v>0</v>
      </c>
    </row>
    <row r="19" spans="1:10" ht="16" thickBot="1" x14ac:dyDescent="0.4">
      <c r="A19" s="123" t="s">
        <v>79</v>
      </c>
      <c r="B19" s="124"/>
      <c r="C19" s="124"/>
      <c r="D19" s="124"/>
      <c r="E19" s="125"/>
      <c r="G19" s="24">
        <f>SUM(G9:G18)</f>
        <v>0</v>
      </c>
      <c r="J19" s="52">
        <f>SUM(J9:J18)</f>
        <v>0</v>
      </c>
    </row>
    <row r="20" spans="1:10" ht="12.75" customHeight="1" thickTop="1" x14ac:dyDescent="0.35">
      <c r="A20" s="2"/>
      <c r="B20" s="2"/>
      <c r="C20" s="2"/>
      <c r="D20" s="2"/>
      <c r="E20" s="2"/>
    </row>
    <row r="21" spans="1:10" x14ac:dyDescent="0.35">
      <c r="A21" s="16" t="s">
        <v>73</v>
      </c>
      <c r="B21" s="17" t="s">
        <v>12</v>
      </c>
      <c r="C21" s="18"/>
      <c r="D21" s="19" t="s">
        <v>13</v>
      </c>
      <c r="E21" s="19" t="s">
        <v>14</v>
      </c>
      <c r="F21" s="20"/>
      <c r="G21" s="19" t="str">
        <f>+G103</f>
        <v>Monthly</v>
      </c>
    </row>
    <row r="22" spans="1:10" x14ac:dyDescent="0.35">
      <c r="A22" s="10" t="s">
        <v>75</v>
      </c>
      <c r="B22" s="7" t="s">
        <v>146</v>
      </c>
      <c r="C22" s="8"/>
      <c r="D22" s="22">
        <v>0</v>
      </c>
      <c r="E22" s="9" t="s">
        <v>105</v>
      </c>
      <c r="F22" s="3">
        <f>IFERROR(VLOOKUP(E22,$Q$7:$R$11,2,FALSE),0)</f>
        <v>52</v>
      </c>
      <c r="G22" s="23">
        <f>+(D22*F22)/VLOOKUP($G$8,$Q$7:$R$11,2,FALSE)</f>
        <v>0</v>
      </c>
      <c r="J22" s="50">
        <f t="shared" ref="J22:J27" si="5">+(D22*F22)/VLOOKUP($J$8,$Q$7:$R$11,2,FALSE)</f>
        <v>0</v>
      </c>
    </row>
    <row r="23" spans="1:10" x14ac:dyDescent="0.35">
      <c r="A23" s="10" t="s">
        <v>75</v>
      </c>
      <c r="B23" s="7" t="s">
        <v>250</v>
      </c>
      <c r="C23" s="8"/>
      <c r="D23" s="22">
        <v>0</v>
      </c>
      <c r="E23" s="9" t="s">
        <v>107</v>
      </c>
      <c r="F23" s="3">
        <f t="shared" ref="F23:F27" si="6">IFERROR(VLOOKUP(E23,$Q$7:$R$11,2,FALSE),0)</f>
        <v>12</v>
      </c>
      <c r="G23" s="23">
        <f t="shared" ref="G23:G27" si="7">+(D23*F23)/VLOOKUP($G$8,$Q$7:$R$11,2,FALSE)</f>
        <v>0</v>
      </c>
      <c r="J23" s="50">
        <f t="shared" si="5"/>
        <v>0</v>
      </c>
    </row>
    <row r="24" spans="1:10" x14ac:dyDescent="0.35">
      <c r="A24" s="10" t="s">
        <v>76</v>
      </c>
      <c r="B24" s="7" t="s">
        <v>77</v>
      </c>
      <c r="C24" s="8"/>
      <c r="D24" s="22">
        <v>0</v>
      </c>
      <c r="E24" s="9" t="s">
        <v>107</v>
      </c>
      <c r="F24" s="3">
        <f t="shared" si="6"/>
        <v>12</v>
      </c>
      <c r="G24" s="23">
        <f t="shared" si="7"/>
        <v>0</v>
      </c>
      <c r="J24" s="50">
        <f t="shared" si="5"/>
        <v>0</v>
      </c>
    </row>
    <row r="25" spans="1:10" x14ac:dyDescent="0.35">
      <c r="A25" s="10" t="s">
        <v>76</v>
      </c>
      <c r="B25" s="7" t="s">
        <v>78</v>
      </c>
      <c r="C25" s="8"/>
      <c r="D25" s="22">
        <v>0</v>
      </c>
      <c r="E25" s="9" t="s">
        <v>107</v>
      </c>
      <c r="F25" s="3">
        <f t="shared" si="6"/>
        <v>12</v>
      </c>
      <c r="G25" s="23">
        <f t="shared" si="7"/>
        <v>0</v>
      </c>
      <c r="J25" s="50">
        <f t="shared" si="5"/>
        <v>0</v>
      </c>
    </row>
    <row r="26" spans="1:10" x14ac:dyDescent="0.35">
      <c r="A26" s="10" t="s">
        <v>98</v>
      </c>
      <c r="B26" s="7" t="s">
        <v>247</v>
      </c>
      <c r="C26" s="8"/>
      <c r="D26" s="22">
        <v>0</v>
      </c>
      <c r="E26" s="9" t="s">
        <v>107</v>
      </c>
      <c r="F26" s="3">
        <f t="shared" si="6"/>
        <v>12</v>
      </c>
      <c r="G26" s="23">
        <f t="shared" si="7"/>
        <v>0</v>
      </c>
      <c r="J26" s="50">
        <f t="shared" si="5"/>
        <v>0</v>
      </c>
    </row>
    <row r="27" spans="1:10" x14ac:dyDescent="0.35">
      <c r="A27" s="10" t="s">
        <v>42</v>
      </c>
      <c r="B27" s="7"/>
      <c r="C27" s="8"/>
      <c r="D27" s="22"/>
      <c r="E27" s="9"/>
      <c r="F27" s="3">
        <f t="shared" si="6"/>
        <v>0</v>
      </c>
      <c r="G27" s="23">
        <f t="shared" si="7"/>
        <v>0</v>
      </c>
      <c r="J27" s="50">
        <f t="shared" si="5"/>
        <v>0</v>
      </c>
    </row>
    <row r="28" spans="1:10" ht="15" thickBot="1" x14ac:dyDescent="0.4">
      <c r="A28" s="129" t="s">
        <v>103</v>
      </c>
      <c r="B28" s="130"/>
      <c r="C28" s="130"/>
      <c r="D28" s="130"/>
      <c r="E28" s="131"/>
      <c r="G28" s="24">
        <f>SUM(G22:G27)</f>
        <v>0</v>
      </c>
      <c r="J28" s="52">
        <f>SUM(J22:J27)</f>
        <v>0</v>
      </c>
    </row>
    <row r="29" spans="1:10" ht="11.25" customHeight="1" thickTop="1" x14ac:dyDescent="0.35">
      <c r="A29" s="2"/>
      <c r="B29" s="2"/>
      <c r="C29" s="2"/>
      <c r="D29" s="2"/>
      <c r="E29" s="2"/>
      <c r="G29" s="2"/>
    </row>
    <row r="30" spans="1:10" ht="18" customHeight="1" x14ac:dyDescent="0.35">
      <c r="A30" s="32" t="s">
        <v>11</v>
      </c>
      <c r="B30" s="33" t="s">
        <v>12</v>
      </c>
      <c r="C30" s="34"/>
      <c r="D30" s="35" t="s">
        <v>13</v>
      </c>
      <c r="E30" s="35" t="s">
        <v>14</v>
      </c>
      <c r="F30" s="36"/>
      <c r="G30" s="35" t="str">
        <f>+G8</f>
        <v>Monthly</v>
      </c>
    </row>
    <row r="31" spans="1:10" ht="15.5" x14ac:dyDescent="0.35">
      <c r="A31" s="6" t="s">
        <v>15</v>
      </c>
      <c r="B31" s="7" t="s">
        <v>16</v>
      </c>
      <c r="C31" s="8"/>
      <c r="D31" s="22">
        <v>0</v>
      </c>
      <c r="E31" s="9" t="s">
        <v>108</v>
      </c>
      <c r="F31" s="3">
        <f t="shared" ref="F31:F69" si="8">IFERROR(VLOOKUP(E31,$Q$7:$R$11,2,FALSE),0)</f>
        <v>1</v>
      </c>
      <c r="G31" s="23">
        <f t="shared" ref="G31:G69" si="9">+(D31*F31)/VLOOKUP($G$8,$Q$7:$R$11,2,FALSE)</f>
        <v>0</v>
      </c>
      <c r="I31" s="3" t="s">
        <v>128</v>
      </c>
      <c r="J31" s="50">
        <f t="shared" ref="J31:J69" si="10">+(D31*F31)/VLOOKUP($J$8,$Q$7:$R$11,2,FALSE)</f>
        <v>0</v>
      </c>
    </row>
    <row r="32" spans="1:10" x14ac:dyDescent="0.35">
      <c r="A32" s="10" t="s">
        <v>15</v>
      </c>
      <c r="B32" s="7" t="s">
        <v>17</v>
      </c>
      <c r="C32" s="8"/>
      <c r="D32" s="22">
        <v>0</v>
      </c>
      <c r="E32" s="9" t="s">
        <v>108</v>
      </c>
      <c r="F32" s="3">
        <f t="shared" si="8"/>
        <v>1</v>
      </c>
      <c r="G32" s="23">
        <f t="shared" si="9"/>
        <v>0</v>
      </c>
      <c r="I32" s="3" t="s">
        <v>128</v>
      </c>
      <c r="J32" s="50">
        <f t="shared" si="10"/>
        <v>0</v>
      </c>
    </row>
    <row r="33" spans="1:10" x14ac:dyDescent="0.35">
      <c r="A33" s="10" t="s">
        <v>15</v>
      </c>
      <c r="B33" s="7" t="s">
        <v>251</v>
      </c>
      <c r="C33" s="8"/>
      <c r="D33" s="22">
        <v>0</v>
      </c>
      <c r="E33" s="9" t="s">
        <v>108</v>
      </c>
      <c r="F33" s="3">
        <f t="shared" si="8"/>
        <v>1</v>
      </c>
      <c r="G33" s="23">
        <f t="shared" si="9"/>
        <v>0</v>
      </c>
      <c r="I33" s="3" t="s">
        <v>128</v>
      </c>
      <c r="J33" s="50">
        <f t="shared" si="10"/>
        <v>0</v>
      </c>
    </row>
    <row r="34" spans="1:10" x14ac:dyDescent="0.35">
      <c r="A34" s="10" t="s">
        <v>19</v>
      </c>
      <c r="B34" s="7" t="s">
        <v>21</v>
      </c>
      <c r="C34" s="8"/>
      <c r="D34" s="22">
        <v>0</v>
      </c>
      <c r="E34" s="9" t="s">
        <v>108</v>
      </c>
      <c r="F34" s="3">
        <f t="shared" si="8"/>
        <v>1</v>
      </c>
      <c r="G34" s="23">
        <f t="shared" si="9"/>
        <v>0</v>
      </c>
      <c r="I34" s="3" t="s">
        <v>128</v>
      </c>
      <c r="J34" s="50">
        <f t="shared" si="10"/>
        <v>0</v>
      </c>
    </row>
    <row r="35" spans="1:10" x14ac:dyDescent="0.35">
      <c r="A35" s="10" t="s">
        <v>22</v>
      </c>
      <c r="B35" s="7" t="s">
        <v>23</v>
      </c>
      <c r="C35" s="8"/>
      <c r="D35" s="22">
        <v>0</v>
      </c>
      <c r="E35" s="9" t="s">
        <v>108</v>
      </c>
      <c r="F35" s="3">
        <f t="shared" si="8"/>
        <v>1</v>
      </c>
      <c r="G35" s="23">
        <f t="shared" si="9"/>
        <v>0</v>
      </c>
      <c r="I35" s="3" t="s">
        <v>51</v>
      </c>
      <c r="J35" s="50">
        <f t="shared" si="10"/>
        <v>0</v>
      </c>
    </row>
    <row r="36" spans="1:10" x14ac:dyDescent="0.35">
      <c r="A36" s="10" t="s">
        <v>22</v>
      </c>
      <c r="B36" s="7" t="s">
        <v>86</v>
      </c>
      <c r="C36" s="8"/>
      <c r="D36" s="22">
        <v>0</v>
      </c>
      <c r="E36" s="9" t="s">
        <v>104</v>
      </c>
      <c r="F36" s="3">
        <f t="shared" si="8"/>
        <v>26</v>
      </c>
      <c r="G36" s="23">
        <f t="shared" si="9"/>
        <v>0</v>
      </c>
      <c r="I36" s="3" t="s">
        <v>129</v>
      </c>
      <c r="J36" s="50">
        <f t="shared" si="10"/>
        <v>0</v>
      </c>
    </row>
    <row r="37" spans="1:10" x14ac:dyDescent="0.35">
      <c r="A37" s="10" t="s">
        <v>22</v>
      </c>
      <c r="B37" s="7" t="s">
        <v>24</v>
      </c>
      <c r="C37" s="8"/>
      <c r="D37" s="22">
        <v>0</v>
      </c>
      <c r="E37" s="9" t="s">
        <v>107</v>
      </c>
      <c r="F37" s="3">
        <f t="shared" si="8"/>
        <v>12</v>
      </c>
      <c r="G37" s="23">
        <f t="shared" si="9"/>
        <v>0</v>
      </c>
      <c r="I37" s="3" t="s">
        <v>10</v>
      </c>
      <c r="J37" s="50">
        <f t="shared" si="10"/>
        <v>0</v>
      </c>
    </row>
    <row r="38" spans="1:10" x14ac:dyDescent="0.35">
      <c r="A38" s="10" t="s">
        <v>83</v>
      </c>
      <c r="B38" s="7" t="s">
        <v>84</v>
      </c>
      <c r="C38" s="8"/>
      <c r="D38" s="22">
        <v>0</v>
      </c>
      <c r="E38" s="9" t="s">
        <v>107</v>
      </c>
      <c r="F38" s="3">
        <f t="shared" si="8"/>
        <v>12</v>
      </c>
      <c r="G38" s="23">
        <f t="shared" si="9"/>
        <v>0</v>
      </c>
      <c r="I38" s="3" t="s">
        <v>16</v>
      </c>
      <c r="J38" s="50">
        <f t="shared" si="10"/>
        <v>0</v>
      </c>
    </row>
    <row r="39" spans="1:10" x14ac:dyDescent="0.35">
      <c r="A39" s="10" t="s">
        <v>83</v>
      </c>
      <c r="B39" s="7" t="s">
        <v>85</v>
      </c>
      <c r="C39" s="8"/>
      <c r="D39" s="22">
        <v>0</v>
      </c>
      <c r="E39" s="9" t="s">
        <v>107</v>
      </c>
      <c r="F39" s="3">
        <f t="shared" si="8"/>
        <v>12</v>
      </c>
      <c r="G39" s="23">
        <f t="shared" si="9"/>
        <v>0</v>
      </c>
      <c r="I39" s="3" t="s">
        <v>16</v>
      </c>
      <c r="J39" s="50">
        <f t="shared" si="10"/>
        <v>0</v>
      </c>
    </row>
    <row r="40" spans="1:10" x14ac:dyDescent="0.35">
      <c r="A40" s="10" t="s">
        <v>83</v>
      </c>
      <c r="B40" s="7" t="s">
        <v>109</v>
      </c>
      <c r="C40" s="8"/>
      <c r="D40" s="22">
        <v>0</v>
      </c>
      <c r="E40" s="9" t="s">
        <v>107</v>
      </c>
      <c r="F40" s="3">
        <f t="shared" si="8"/>
        <v>12</v>
      </c>
      <c r="G40" s="23">
        <f t="shared" si="9"/>
        <v>0</v>
      </c>
      <c r="I40" s="3" t="s">
        <v>16</v>
      </c>
      <c r="J40" s="50">
        <f t="shared" si="10"/>
        <v>0</v>
      </c>
    </row>
    <row r="41" spans="1:10" x14ac:dyDescent="0.35">
      <c r="A41" s="10" t="s">
        <v>26</v>
      </c>
      <c r="B41" s="7" t="s">
        <v>16</v>
      </c>
      <c r="C41" s="8"/>
      <c r="D41" s="22">
        <v>0</v>
      </c>
      <c r="E41" s="9" t="s">
        <v>107</v>
      </c>
      <c r="F41" s="3">
        <f t="shared" si="8"/>
        <v>12</v>
      </c>
      <c r="G41" s="23">
        <f t="shared" si="9"/>
        <v>0</v>
      </c>
      <c r="I41" s="3" t="s">
        <v>16</v>
      </c>
      <c r="J41" s="50">
        <f t="shared" si="10"/>
        <v>0</v>
      </c>
    </row>
    <row r="42" spans="1:10" x14ac:dyDescent="0.35">
      <c r="A42" s="10" t="s">
        <v>26</v>
      </c>
      <c r="B42" s="7" t="s">
        <v>27</v>
      </c>
      <c r="C42" s="8"/>
      <c r="D42" s="22">
        <v>0</v>
      </c>
      <c r="E42" s="9" t="s">
        <v>107</v>
      </c>
      <c r="F42" s="3">
        <f t="shared" si="8"/>
        <v>12</v>
      </c>
      <c r="G42" s="23">
        <f t="shared" si="9"/>
        <v>0</v>
      </c>
      <c r="I42" s="3" t="s">
        <v>16</v>
      </c>
      <c r="J42" s="50">
        <f t="shared" si="10"/>
        <v>0</v>
      </c>
    </row>
    <row r="43" spans="1:10" x14ac:dyDescent="0.35">
      <c r="A43" s="10" t="s">
        <v>28</v>
      </c>
      <c r="B43" s="7" t="s">
        <v>29</v>
      </c>
      <c r="C43" s="8"/>
      <c r="D43" s="22">
        <v>0</v>
      </c>
      <c r="E43" s="9" t="s">
        <v>107</v>
      </c>
      <c r="F43" s="3">
        <f t="shared" si="8"/>
        <v>12</v>
      </c>
      <c r="G43" s="23">
        <f t="shared" si="9"/>
        <v>0</v>
      </c>
      <c r="I43" s="3" t="s">
        <v>16</v>
      </c>
      <c r="J43" s="50">
        <f t="shared" si="10"/>
        <v>0</v>
      </c>
    </row>
    <row r="44" spans="1:10" x14ac:dyDescent="0.35">
      <c r="A44" s="10" t="s">
        <v>28</v>
      </c>
      <c r="B44" s="7" t="s">
        <v>30</v>
      </c>
      <c r="C44" s="8"/>
      <c r="D44" s="22">
        <v>0</v>
      </c>
      <c r="E44" s="9" t="s">
        <v>107</v>
      </c>
      <c r="F44" s="3">
        <f t="shared" si="8"/>
        <v>12</v>
      </c>
      <c r="G44" s="23">
        <f t="shared" si="9"/>
        <v>0</v>
      </c>
      <c r="I44" s="3" t="s">
        <v>16</v>
      </c>
      <c r="J44" s="50">
        <f t="shared" si="10"/>
        <v>0</v>
      </c>
    </row>
    <row r="45" spans="1:10" x14ac:dyDescent="0.35">
      <c r="A45" s="10" t="s">
        <v>31</v>
      </c>
      <c r="B45" s="7" t="s">
        <v>32</v>
      </c>
      <c r="C45" s="8"/>
      <c r="D45" s="22">
        <v>0</v>
      </c>
      <c r="E45" s="9" t="s">
        <v>106</v>
      </c>
      <c r="F45" s="3">
        <f t="shared" si="8"/>
        <v>4</v>
      </c>
      <c r="G45" s="23">
        <f t="shared" si="9"/>
        <v>0</v>
      </c>
      <c r="I45" s="3" t="s">
        <v>122</v>
      </c>
      <c r="J45" s="50">
        <f t="shared" si="10"/>
        <v>0</v>
      </c>
    </row>
    <row r="46" spans="1:10" x14ac:dyDescent="0.35">
      <c r="A46" s="10" t="s">
        <v>31</v>
      </c>
      <c r="B46" s="7" t="s">
        <v>33</v>
      </c>
      <c r="C46" s="8"/>
      <c r="D46" s="22">
        <v>0</v>
      </c>
      <c r="E46" s="9" t="s">
        <v>106</v>
      </c>
      <c r="F46" s="3">
        <f t="shared" si="8"/>
        <v>4</v>
      </c>
      <c r="G46" s="23">
        <f t="shared" si="9"/>
        <v>0</v>
      </c>
      <c r="I46" s="3" t="s">
        <v>122</v>
      </c>
      <c r="J46" s="50">
        <f t="shared" si="10"/>
        <v>0</v>
      </c>
    </row>
    <row r="47" spans="1:10" x14ac:dyDescent="0.35">
      <c r="A47" s="10" t="s">
        <v>31</v>
      </c>
      <c r="B47" s="7" t="s">
        <v>34</v>
      </c>
      <c r="C47" s="8"/>
      <c r="D47" s="22">
        <v>0</v>
      </c>
      <c r="E47" s="9" t="s">
        <v>106</v>
      </c>
      <c r="F47" s="3">
        <f t="shared" si="8"/>
        <v>4</v>
      </c>
      <c r="G47" s="23">
        <f t="shared" si="9"/>
        <v>0</v>
      </c>
      <c r="I47" s="3" t="s">
        <v>122</v>
      </c>
      <c r="J47" s="50">
        <f t="shared" si="10"/>
        <v>0</v>
      </c>
    </row>
    <row r="48" spans="1:10" x14ac:dyDescent="0.35">
      <c r="A48" s="98" t="s">
        <v>82</v>
      </c>
      <c r="B48" s="109" t="s">
        <v>252</v>
      </c>
      <c r="C48" s="110"/>
      <c r="D48" s="111">
        <v>0</v>
      </c>
      <c r="E48" s="98" t="s">
        <v>107</v>
      </c>
      <c r="F48" s="3">
        <f t="shared" si="8"/>
        <v>12</v>
      </c>
      <c r="G48" s="112">
        <f t="shared" si="9"/>
        <v>0</v>
      </c>
      <c r="H48" s="3"/>
      <c r="I48" s="3" t="s">
        <v>124</v>
      </c>
      <c r="J48" s="113">
        <f t="shared" si="10"/>
        <v>0</v>
      </c>
    </row>
    <row r="49" spans="1:10" x14ac:dyDescent="0.35">
      <c r="A49" s="98" t="s">
        <v>82</v>
      </c>
      <c r="B49" s="109" t="s">
        <v>253</v>
      </c>
      <c r="C49" s="110"/>
      <c r="D49" s="111"/>
      <c r="E49" s="98"/>
      <c r="G49" s="112"/>
      <c r="H49" s="3"/>
      <c r="J49" s="113"/>
    </row>
    <row r="50" spans="1:10" x14ac:dyDescent="0.35">
      <c r="A50" s="10" t="s">
        <v>82</v>
      </c>
      <c r="B50" s="7" t="s">
        <v>81</v>
      </c>
      <c r="C50" s="8"/>
      <c r="D50" s="22">
        <v>0</v>
      </c>
      <c r="E50" s="9" t="s">
        <v>107</v>
      </c>
      <c r="F50" s="3">
        <f t="shared" si="8"/>
        <v>12</v>
      </c>
      <c r="G50" s="23">
        <f t="shared" si="9"/>
        <v>0</v>
      </c>
      <c r="I50" s="3" t="s">
        <v>124</v>
      </c>
      <c r="J50" s="50">
        <f t="shared" si="10"/>
        <v>0</v>
      </c>
    </row>
    <row r="51" spans="1:10" x14ac:dyDescent="0.35">
      <c r="A51" s="10" t="s">
        <v>35</v>
      </c>
      <c r="B51" s="7" t="s">
        <v>18</v>
      </c>
      <c r="C51" s="8"/>
      <c r="D51" s="22">
        <v>0</v>
      </c>
      <c r="E51" s="9" t="s">
        <v>107</v>
      </c>
      <c r="F51" s="3">
        <f t="shared" si="8"/>
        <v>12</v>
      </c>
      <c r="G51" s="23">
        <f t="shared" si="9"/>
        <v>0</v>
      </c>
      <c r="I51" s="3" t="s">
        <v>132</v>
      </c>
      <c r="J51" s="50">
        <f t="shared" si="10"/>
        <v>0</v>
      </c>
    </row>
    <row r="52" spans="1:10" x14ac:dyDescent="0.35">
      <c r="A52" s="10" t="s">
        <v>35</v>
      </c>
      <c r="B52" s="7" t="s">
        <v>20</v>
      </c>
      <c r="C52" s="8"/>
      <c r="D52" s="22">
        <v>0</v>
      </c>
      <c r="E52" s="9" t="s">
        <v>107</v>
      </c>
      <c r="F52" s="3">
        <f t="shared" si="8"/>
        <v>12</v>
      </c>
      <c r="G52" s="23">
        <f t="shared" si="9"/>
        <v>0</v>
      </c>
      <c r="I52" s="3" t="s">
        <v>132</v>
      </c>
      <c r="J52" s="50">
        <f t="shared" si="10"/>
        <v>0</v>
      </c>
    </row>
    <row r="53" spans="1:10" x14ac:dyDescent="0.35">
      <c r="A53" s="10" t="s">
        <v>36</v>
      </c>
      <c r="B53" s="7" t="s">
        <v>37</v>
      </c>
      <c r="C53" s="8"/>
      <c r="D53" s="22">
        <v>0</v>
      </c>
      <c r="E53" s="9" t="s">
        <v>107</v>
      </c>
      <c r="F53" s="3">
        <f t="shared" si="8"/>
        <v>12</v>
      </c>
      <c r="G53" s="23">
        <f t="shared" si="9"/>
        <v>0</v>
      </c>
      <c r="I53" s="3" t="s">
        <v>132</v>
      </c>
      <c r="J53" s="50">
        <f t="shared" si="10"/>
        <v>0</v>
      </c>
    </row>
    <row r="54" spans="1:10" x14ac:dyDescent="0.35">
      <c r="A54" s="10" t="s">
        <v>36</v>
      </c>
      <c r="B54" s="7" t="s">
        <v>38</v>
      </c>
      <c r="C54" s="8"/>
      <c r="D54" s="22">
        <v>0</v>
      </c>
      <c r="E54" s="9" t="s">
        <v>107</v>
      </c>
      <c r="F54" s="3">
        <f t="shared" si="8"/>
        <v>12</v>
      </c>
      <c r="G54" s="23">
        <f t="shared" si="9"/>
        <v>0</v>
      </c>
      <c r="I54" s="3" t="s">
        <v>132</v>
      </c>
      <c r="J54" s="50">
        <f t="shared" si="10"/>
        <v>0</v>
      </c>
    </row>
    <row r="55" spans="1:10" x14ac:dyDescent="0.35">
      <c r="A55" s="10" t="s">
        <v>36</v>
      </c>
      <c r="B55" s="7" t="s">
        <v>39</v>
      </c>
      <c r="C55" s="8"/>
      <c r="D55" s="22">
        <v>0</v>
      </c>
      <c r="E55" s="9" t="s">
        <v>108</v>
      </c>
      <c r="F55" s="3">
        <f t="shared" si="8"/>
        <v>1</v>
      </c>
      <c r="G55" s="23">
        <f t="shared" si="9"/>
        <v>0</v>
      </c>
      <c r="I55" s="3" t="s">
        <v>123</v>
      </c>
      <c r="J55" s="50">
        <f t="shared" si="10"/>
        <v>0</v>
      </c>
    </row>
    <row r="56" spans="1:10" x14ac:dyDescent="0.35">
      <c r="A56" s="10" t="s">
        <v>36</v>
      </c>
      <c r="B56" s="7" t="s">
        <v>80</v>
      </c>
      <c r="C56" s="8"/>
      <c r="D56" s="22">
        <v>0</v>
      </c>
      <c r="E56" s="9" t="s">
        <v>107</v>
      </c>
      <c r="F56" s="3">
        <f t="shared" si="8"/>
        <v>12</v>
      </c>
      <c r="G56" s="23">
        <f t="shared" si="9"/>
        <v>0</v>
      </c>
      <c r="I56" s="3" t="s">
        <v>122</v>
      </c>
      <c r="J56" s="50">
        <f t="shared" si="10"/>
        <v>0</v>
      </c>
    </row>
    <row r="57" spans="1:10" x14ac:dyDescent="0.35">
      <c r="A57" s="10" t="s">
        <v>36</v>
      </c>
      <c r="B57" s="7" t="s">
        <v>25</v>
      </c>
      <c r="C57" s="8"/>
      <c r="D57" s="22">
        <v>0</v>
      </c>
      <c r="E57" s="9" t="s">
        <v>106</v>
      </c>
      <c r="F57" s="3">
        <f t="shared" si="8"/>
        <v>4</v>
      </c>
      <c r="G57" s="23">
        <f t="shared" si="9"/>
        <v>0</v>
      </c>
      <c r="I57" s="3" t="s">
        <v>122</v>
      </c>
      <c r="J57" s="50">
        <f t="shared" si="10"/>
        <v>0</v>
      </c>
    </row>
    <row r="58" spans="1:10" x14ac:dyDescent="0.35">
      <c r="A58" s="10" t="s">
        <v>36</v>
      </c>
      <c r="B58" s="7" t="s">
        <v>151</v>
      </c>
      <c r="C58" s="8"/>
      <c r="D58" s="22">
        <v>0</v>
      </c>
      <c r="E58" s="9" t="s">
        <v>106</v>
      </c>
      <c r="F58" s="3">
        <f t="shared" ref="F58" si="11">IFERROR(VLOOKUP(E58,$Q$7:$R$11,2,FALSE),0)</f>
        <v>4</v>
      </c>
      <c r="G58" s="23">
        <f t="shared" ref="G58" si="12">+(D58*F58)/VLOOKUP($G$8,$Q$7:$R$11,2,FALSE)</f>
        <v>0</v>
      </c>
      <c r="I58" s="3" t="s">
        <v>122</v>
      </c>
      <c r="J58" s="50">
        <f t="shared" si="10"/>
        <v>0</v>
      </c>
    </row>
    <row r="59" spans="1:10" x14ac:dyDescent="0.35">
      <c r="A59" s="10" t="s">
        <v>135</v>
      </c>
      <c r="B59" s="7" t="s">
        <v>32</v>
      </c>
      <c r="C59" s="8"/>
      <c r="D59" s="22">
        <v>0</v>
      </c>
      <c r="E59" s="9" t="s">
        <v>106</v>
      </c>
      <c r="F59" s="3">
        <f t="shared" si="8"/>
        <v>4</v>
      </c>
      <c r="G59" s="23">
        <f t="shared" si="9"/>
        <v>0</v>
      </c>
      <c r="I59" s="3" t="s">
        <v>123</v>
      </c>
      <c r="J59" s="50">
        <f t="shared" si="10"/>
        <v>0</v>
      </c>
    </row>
    <row r="60" spans="1:10" x14ac:dyDescent="0.35">
      <c r="A60" s="10" t="s">
        <v>135</v>
      </c>
      <c r="B60" s="7" t="s">
        <v>33</v>
      </c>
      <c r="C60" s="8"/>
      <c r="D60" s="22">
        <v>0</v>
      </c>
      <c r="E60" s="9" t="s">
        <v>106</v>
      </c>
      <c r="F60" s="3">
        <f t="shared" si="8"/>
        <v>4</v>
      </c>
      <c r="G60" s="23">
        <f t="shared" si="9"/>
        <v>0</v>
      </c>
      <c r="I60" s="3" t="s">
        <v>123</v>
      </c>
      <c r="J60" s="50">
        <f t="shared" si="10"/>
        <v>0</v>
      </c>
    </row>
    <row r="61" spans="1:10" x14ac:dyDescent="0.35">
      <c r="A61" s="10" t="s">
        <v>135</v>
      </c>
      <c r="B61" s="7" t="s">
        <v>34</v>
      </c>
      <c r="C61" s="8"/>
      <c r="D61" s="22">
        <v>0</v>
      </c>
      <c r="E61" s="9" t="s">
        <v>106</v>
      </c>
      <c r="F61" s="3">
        <f t="shared" si="8"/>
        <v>4</v>
      </c>
      <c r="G61" s="23">
        <f t="shared" si="9"/>
        <v>0</v>
      </c>
      <c r="I61" s="3" t="s">
        <v>123</v>
      </c>
      <c r="J61" s="50">
        <f t="shared" si="10"/>
        <v>0</v>
      </c>
    </row>
    <row r="62" spans="1:10" x14ac:dyDescent="0.35">
      <c r="A62" s="10" t="s">
        <v>135</v>
      </c>
      <c r="B62" s="7" t="s">
        <v>151</v>
      </c>
      <c r="C62" s="8"/>
      <c r="D62" s="22">
        <v>0</v>
      </c>
      <c r="E62" s="9" t="s">
        <v>106</v>
      </c>
      <c r="F62" s="3">
        <f t="shared" si="8"/>
        <v>4</v>
      </c>
      <c r="G62" s="23">
        <f t="shared" si="9"/>
        <v>0</v>
      </c>
      <c r="I62" s="3" t="s">
        <v>123</v>
      </c>
      <c r="J62" s="50">
        <f t="shared" si="10"/>
        <v>0</v>
      </c>
    </row>
    <row r="63" spans="1:10" x14ac:dyDescent="0.35">
      <c r="A63" s="98" t="s">
        <v>254</v>
      </c>
      <c r="B63" s="109" t="s">
        <v>256</v>
      </c>
      <c r="C63" s="110"/>
      <c r="D63" s="111"/>
      <c r="E63" s="98"/>
      <c r="G63" s="112"/>
      <c r="H63" s="3"/>
      <c r="J63" s="113"/>
    </row>
    <row r="64" spans="1:10" x14ac:dyDescent="0.35">
      <c r="A64" s="98" t="s">
        <v>255</v>
      </c>
      <c r="B64" s="109" t="s">
        <v>257</v>
      </c>
      <c r="C64" s="110"/>
      <c r="D64" s="111"/>
      <c r="E64" s="98"/>
      <c r="G64" s="112"/>
      <c r="H64" s="3"/>
      <c r="J64" s="113"/>
    </row>
    <row r="65" spans="1:10" x14ac:dyDescent="0.35">
      <c r="A65" s="98" t="s">
        <v>255</v>
      </c>
      <c r="B65" s="109" t="s">
        <v>30</v>
      </c>
      <c r="C65" s="110"/>
      <c r="D65" s="111"/>
      <c r="E65" s="98"/>
      <c r="G65" s="112"/>
      <c r="H65" s="3"/>
      <c r="J65" s="113"/>
    </row>
    <row r="66" spans="1:10" x14ac:dyDescent="0.35">
      <c r="A66" s="98" t="s">
        <v>40</v>
      </c>
      <c r="B66" s="109" t="s">
        <v>271</v>
      </c>
      <c r="C66" s="110"/>
      <c r="D66" s="111">
        <v>0</v>
      </c>
      <c r="E66" s="98" t="s">
        <v>105</v>
      </c>
      <c r="F66" s="3">
        <f t="shared" si="8"/>
        <v>52</v>
      </c>
      <c r="G66" s="112">
        <f t="shared" si="9"/>
        <v>0</v>
      </c>
      <c r="H66" s="3"/>
      <c r="I66" s="3" t="s">
        <v>133</v>
      </c>
      <c r="J66" s="113">
        <f t="shared" si="10"/>
        <v>0</v>
      </c>
    </row>
    <row r="67" spans="1:10" x14ac:dyDescent="0.35">
      <c r="A67" s="10" t="s">
        <v>42</v>
      </c>
      <c r="B67" s="7"/>
      <c r="C67" s="8"/>
      <c r="D67" s="22"/>
      <c r="E67" s="9"/>
      <c r="F67" s="3">
        <f t="shared" si="8"/>
        <v>0</v>
      </c>
      <c r="G67" s="23">
        <f t="shared" si="9"/>
        <v>0</v>
      </c>
      <c r="I67" s="3" t="s">
        <v>10</v>
      </c>
      <c r="J67" s="50">
        <f t="shared" si="10"/>
        <v>0</v>
      </c>
    </row>
    <row r="68" spans="1:10" x14ac:dyDescent="0.35">
      <c r="A68" s="10" t="s">
        <v>42</v>
      </c>
      <c r="B68" s="7"/>
      <c r="C68" s="8"/>
      <c r="D68" s="22"/>
      <c r="E68" s="9"/>
      <c r="F68" s="3">
        <f t="shared" si="8"/>
        <v>0</v>
      </c>
      <c r="G68" s="23">
        <f t="shared" si="9"/>
        <v>0</v>
      </c>
      <c r="I68" s="3" t="s">
        <v>10</v>
      </c>
      <c r="J68" s="50">
        <f t="shared" si="10"/>
        <v>0</v>
      </c>
    </row>
    <row r="69" spans="1:10" x14ac:dyDescent="0.35">
      <c r="A69" s="10" t="s">
        <v>42</v>
      </c>
      <c r="B69" s="7"/>
      <c r="C69" s="8"/>
      <c r="D69" s="22"/>
      <c r="E69" s="9"/>
      <c r="F69" s="3">
        <f t="shared" si="8"/>
        <v>0</v>
      </c>
      <c r="G69" s="23">
        <f t="shared" si="9"/>
        <v>0</v>
      </c>
      <c r="I69" s="3" t="s">
        <v>10</v>
      </c>
      <c r="J69" s="50">
        <f t="shared" si="10"/>
        <v>0</v>
      </c>
    </row>
    <row r="70" spans="1:10" ht="15" thickBot="1" x14ac:dyDescent="0.4">
      <c r="A70" s="120" t="s">
        <v>100</v>
      </c>
      <c r="B70" s="121"/>
      <c r="C70" s="121"/>
      <c r="D70" s="121"/>
      <c r="E70" s="122"/>
      <c r="G70" s="24">
        <f>SUM(G31:G69)</f>
        <v>0</v>
      </c>
      <c r="J70" s="52">
        <f>SUM(J31:J69)</f>
        <v>0</v>
      </c>
    </row>
    <row r="71" spans="1:10" ht="15" thickTop="1" x14ac:dyDescent="0.35">
      <c r="A71" s="2"/>
      <c r="B71" s="2"/>
      <c r="C71" s="2"/>
      <c r="D71" s="2"/>
      <c r="E71" s="2"/>
    </row>
    <row r="72" spans="1:10" x14ac:dyDescent="0.35">
      <c r="A72" s="37" t="s">
        <v>43</v>
      </c>
      <c r="B72" s="33" t="s">
        <v>12</v>
      </c>
      <c r="C72" s="34"/>
      <c r="D72" s="35" t="s">
        <v>13</v>
      </c>
      <c r="E72" s="35" t="s">
        <v>14</v>
      </c>
      <c r="F72" s="36"/>
      <c r="G72" s="35" t="str">
        <f>+G30</f>
        <v>Monthly</v>
      </c>
    </row>
    <row r="73" spans="1:10" x14ac:dyDescent="0.35">
      <c r="A73" s="10" t="s">
        <v>44</v>
      </c>
      <c r="B73" s="7" t="s">
        <v>45</v>
      </c>
      <c r="C73" s="8"/>
      <c r="D73" s="22">
        <v>0</v>
      </c>
      <c r="E73" s="9" t="s">
        <v>105</v>
      </c>
      <c r="F73" s="3">
        <f t="shared" ref="F73:F100" si="13">IFERROR(VLOOKUP(E73,$Q$7:$R$11,2,FALSE),0)</f>
        <v>52</v>
      </c>
      <c r="G73" s="23">
        <f t="shared" ref="G73:G100" si="14">+(D73*F73)/VLOOKUP($G$8,$Q$7:$R$11,2,FALSE)</f>
        <v>0</v>
      </c>
      <c r="I73" s="3" t="s">
        <v>128</v>
      </c>
      <c r="J73" s="50">
        <f t="shared" ref="J73:J100" si="15">+(D73*F73)/VLOOKUP($J$8,$Q$7:$R$11,2,FALSE)</f>
        <v>0</v>
      </c>
    </row>
    <row r="74" spans="1:10" x14ac:dyDescent="0.35">
      <c r="A74" s="10" t="s">
        <v>44</v>
      </c>
      <c r="B74" s="7" t="s">
        <v>46</v>
      </c>
      <c r="C74" s="8"/>
      <c r="D74" s="22">
        <v>0</v>
      </c>
      <c r="E74" s="9" t="s">
        <v>108</v>
      </c>
      <c r="F74" s="3">
        <f t="shared" si="13"/>
        <v>1</v>
      </c>
      <c r="G74" s="23">
        <f t="shared" si="14"/>
        <v>0</v>
      </c>
      <c r="I74" s="3" t="s">
        <v>128</v>
      </c>
      <c r="J74" s="50">
        <f t="shared" si="15"/>
        <v>0</v>
      </c>
    </row>
    <row r="75" spans="1:10" x14ac:dyDescent="0.35">
      <c r="A75" s="10" t="s">
        <v>47</v>
      </c>
      <c r="B75" s="7" t="s">
        <v>45</v>
      </c>
      <c r="C75" s="8"/>
      <c r="D75" s="22">
        <v>0</v>
      </c>
      <c r="E75" s="9" t="s">
        <v>105</v>
      </c>
      <c r="F75" s="3">
        <f t="shared" si="13"/>
        <v>52</v>
      </c>
      <c r="G75" s="23">
        <f t="shared" si="14"/>
        <v>0</v>
      </c>
      <c r="I75" s="3" t="s">
        <v>128</v>
      </c>
      <c r="J75" s="50">
        <f t="shared" si="15"/>
        <v>0</v>
      </c>
    </row>
    <row r="76" spans="1:10" x14ac:dyDescent="0.35">
      <c r="A76" s="10" t="s">
        <v>47</v>
      </c>
      <c r="B76" s="7" t="s">
        <v>46</v>
      </c>
      <c r="C76" s="8"/>
      <c r="D76" s="22">
        <v>0</v>
      </c>
      <c r="E76" s="9" t="s">
        <v>108</v>
      </c>
      <c r="F76" s="3">
        <f t="shared" si="13"/>
        <v>1</v>
      </c>
      <c r="G76" s="23">
        <f t="shared" si="14"/>
        <v>0</v>
      </c>
      <c r="I76" s="3" t="s">
        <v>128</v>
      </c>
      <c r="J76" s="50">
        <f t="shared" si="15"/>
        <v>0</v>
      </c>
    </row>
    <row r="77" spans="1:10" x14ac:dyDescent="0.35">
      <c r="A77" s="10" t="s">
        <v>22</v>
      </c>
      <c r="B77" s="7" t="s">
        <v>92</v>
      </c>
      <c r="C77" s="8"/>
      <c r="D77" s="22">
        <v>0</v>
      </c>
      <c r="E77" s="9" t="s">
        <v>107</v>
      </c>
      <c r="F77" s="3">
        <f t="shared" si="13"/>
        <v>12</v>
      </c>
      <c r="G77" s="23">
        <f t="shared" si="14"/>
        <v>0</v>
      </c>
      <c r="I77" s="3" t="s">
        <v>126</v>
      </c>
      <c r="J77" s="50">
        <f t="shared" si="15"/>
        <v>0</v>
      </c>
    </row>
    <row r="78" spans="1:10" x14ac:dyDescent="0.35">
      <c r="A78" s="10" t="s">
        <v>22</v>
      </c>
      <c r="B78" s="7" t="s">
        <v>91</v>
      </c>
      <c r="C78" s="8"/>
      <c r="D78" s="22">
        <v>0</v>
      </c>
      <c r="E78" s="9" t="s">
        <v>107</v>
      </c>
      <c r="F78" s="3">
        <f t="shared" si="13"/>
        <v>12</v>
      </c>
      <c r="G78" s="23">
        <f t="shared" si="14"/>
        <v>0</v>
      </c>
      <c r="I78" s="3" t="s">
        <v>10</v>
      </c>
      <c r="J78" s="50">
        <f t="shared" si="15"/>
        <v>0</v>
      </c>
    </row>
    <row r="79" spans="1:10" x14ac:dyDescent="0.35">
      <c r="A79" s="10" t="s">
        <v>22</v>
      </c>
      <c r="B79" s="7" t="s">
        <v>258</v>
      </c>
      <c r="C79" s="8"/>
      <c r="D79" s="22">
        <v>0</v>
      </c>
      <c r="E79" s="9" t="s">
        <v>108</v>
      </c>
      <c r="F79" s="3">
        <f t="shared" si="13"/>
        <v>1</v>
      </c>
      <c r="G79" s="23">
        <f t="shared" si="14"/>
        <v>0</v>
      </c>
      <c r="I79" s="3" t="s">
        <v>51</v>
      </c>
      <c r="J79" s="50">
        <f t="shared" si="15"/>
        <v>0</v>
      </c>
    </row>
    <row r="80" spans="1:10" x14ac:dyDescent="0.35">
      <c r="A80" s="10" t="s">
        <v>22</v>
      </c>
      <c r="B80" s="7" t="s">
        <v>90</v>
      </c>
      <c r="C80" s="8"/>
      <c r="D80" s="22">
        <v>0</v>
      </c>
      <c r="E80" s="9" t="s">
        <v>107</v>
      </c>
      <c r="F80" s="3">
        <f t="shared" si="13"/>
        <v>12</v>
      </c>
      <c r="G80" s="23">
        <f t="shared" si="14"/>
        <v>0</v>
      </c>
      <c r="I80" s="3" t="s">
        <v>10</v>
      </c>
      <c r="J80" s="50">
        <f t="shared" si="15"/>
        <v>0</v>
      </c>
    </row>
    <row r="81" spans="1:10" x14ac:dyDescent="0.35">
      <c r="A81" s="10" t="s">
        <v>48</v>
      </c>
      <c r="B81" s="7" t="s">
        <v>49</v>
      </c>
      <c r="C81" s="8"/>
      <c r="D81" s="22">
        <v>0</v>
      </c>
      <c r="E81" s="9" t="s">
        <v>108</v>
      </c>
      <c r="F81" s="3">
        <f t="shared" si="13"/>
        <v>1</v>
      </c>
      <c r="G81" s="23">
        <f t="shared" si="14"/>
        <v>0</v>
      </c>
      <c r="I81" s="3" t="s">
        <v>126</v>
      </c>
      <c r="J81" s="50">
        <f t="shared" si="15"/>
        <v>0</v>
      </c>
    </row>
    <row r="82" spans="1:10" x14ac:dyDescent="0.35">
      <c r="A82" s="10" t="s">
        <v>48</v>
      </c>
      <c r="B82" s="7" t="s">
        <v>50</v>
      </c>
      <c r="C82" s="8"/>
      <c r="D82" s="22">
        <v>0</v>
      </c>
      <c r="E82" s="9" t="s">
        <v>107</v>
      </c>
      <c r="F82" s="3">
        <f t="shared" si="13"/>
        <v>12</v>
      </c>
      <c r="G82" s="23">
        <f t="shared" si="14"/>
        <v>0</v>
      </c>
      <c r="I82" s="3" t="s">
        <v>126</v>
      </c>
      <c r="J82" s="50">
        <f t="shared" si="15"/>
        <v>0</v>
      </c>
    </row>
    <row r="83" spans="1:10" x14ac:dyDescent="0.35">
      <c r="A83" s="10" t="s">
        <v>48</v>
      </c>
      <c r="B83" s="7" t="s">
        <v>93</v>
      </c>
      <c r="C83" s="8"/>
      <c r="D83" s="22">
        <v>0</v>
      </c>
      <c r="E83" s="9" t="s">
        <v>108</v>
      </c>
      <c r="F83" s="3">
        <f t="shared" si="13"/>
        <v>1</v>
      </c>
      <c r="G83" s="23">
        <f t="shared" si="14"/>
        <v>0</v>
      </c>
      <c r="I83" s="3" t="s">
        <v>126</v>
      </c>
      <c r="J83" s="50">
        <f t="shared" si="15"/>
        <v>0</v>
      </c>
    </row>
    <row r="84" spans="1:10" x14ac:dyDescent="0.35">
      <c r="A84" s="10" t="s">
        <v>51</v>
      </c>
      <c r="B84" s="7" t="s">
        <v>87</v>
      </c>
      <c r="C84" s="8"/>
      <c r="D84" s="22">
        <v>0</v>
      </c>
      <c r="E84" s="9" t="s">
        <v>108</v>
      </c>
      <c r="F84" s="3">
        <f t="shared" si="13"/>
        <v>1</v>
      </c>
      <c r="G84" s="23">
        <f t="shared" si="14"/>
        <v>0</v>
      </c>
      <c r="I84" s="3" t="s">
        <v>51</v>
      </c>
      <c r="J84" s="50">
        <f t="shared" si="15"/>
        <v>0</v>
      </c>
    </row>
    <row r="85" spans="1:10" x14ac:dyDescent="0.35">
      <c r="A85" s="10" t="s">
        <v>52</v>
      </c>
      <c r="B85" s="7" t="s">
        <v>88</v>
      </c>
      <c r="C85" s="8"/>
      <c r="D85" s="22">
        <v>0</v>
      </c>
      <c r="E85" s="9" t="s">
        <v>105</v>
      </c>
      <c r="F85" s="3">
        <f t="shared" si="13"/>
        <v>52</v>
      </c>
      <c r="G85" s="23">
        <f t="shared" si="14"/>
        <v>0</v>
      </c>
      <c r="I85" s="3" t="s">
        <v>53</v>
      </c>
      <c r="J85" s="50">
        <f t="shared" si="15"/>
        <v>0</v>
      </c>
    </row>
    <row r="86" spans="1:10" x14ac:dyDescent="0.35">
      <c r="A86" s="10" t="s">
        <v>52</v>
      </c>
      <c r="B86" s="7" t="s">
        <v>259</v>
      </c>
      <c r="C86" s="8"/>
      <c r="D86" s="22">
        <v>0</v>
      </c>
      <c r="E86" s="9" t="s">
        <v>105</v>
      </c>
      <c r="F86" s="3">
        <f t="shared" si="13"/>
        <v>52</v>
      </c>
      <c r="G86" s="23">
        <f t="shared" si="14"/>
        <v>0</v>
      </c>
      <c r="I86" s="3" t="s">
        <v>126</v>
      </c>
      <c r="J86" s="50">
        <f t="shared" si="15"/>
        <v>0</v>
      </c>
    </row>
    <row r="87" spans="1:10" x14ac:dyDescent="0.35">
      <c r="A87" s="10" t="s">
        <v>52</v>
      </c>
      <c r="B87" s="7" t="s">
        <v>260</v>
      </c>
      <c r="C87" s="8"/>
      <c r="D87" s="22">
        <v>0</v>
      </c>
      <c r="E87" s="9" t="s">
        <v>105</v>
      </c>
      <c r="F87" s="3">
        <f t="shared" si="13"/>
        <v>52</v>
      </c>
      <c r="G87" s="23">
        <f t="shared" si="14"/>
        <v>0</v>
      </c>
      <c r="I87" s="3" t="s">
        <v>53</v>
      </c>
      <c r="J87" s="50">
        <f t="shared" si="15"/>
        <v>0</v>
      </c>
    </row>
    <row r="88" spans="1:10" x14ac:dyDescent="0.35">
      <c r="A88" s="10" t="s">
        <v>52</v>
      </c>
      <c r="B88" s="7" t="s">
        <v>53</v>
      </c>
      <c r="C88" s="8"/>
      <c r="D88" s="22">
        <v>0</v>
      </c>
      <c r="E88" s="9" t="s">
        <v>105</v>
      </c>
      <c r="F88" s="3">
        <f t="shared" si="13"/>
        <v>52</v>
      </c>
      <c r="G88" s="23">
        <f t="shared" si="14"/>
        <v>0</v>
      </c>
      <c r="I88" s="3" t="s">
        <v>53</v>
      </c>
      <c r="J88" s="50">
        <f t="shared" si="15"/>
        <v>0</v>
      </c>
    </row>
    <row r="89" spans="1:10" x14ac:dyDescent="0.35">
      <c r="A89" s="10" t="s">
        <v>54</v>
      </c>
      <c r="B89" s="7" t="s">
        <v>89</v>
      </c>
      <c r="C89" s="8"/>
      <c r="D89" s="22">
        <v>0</v>
      </c>
      <c r="E89" s="9" t="s">
        <v>108</v>
      </c>
      <c r="F89" s="3">
        <f t="shared" si="13"/>
        <v>1</v>
      </c>
      <c r="G89" s="23">
        <f t="shared" si="14"/>
        <v>0</v>
      </c>
      <c r="I89" s="3" t="s">
        <v>127</v>
      </c>
      <c r="J89" s="50">
        <f t="shared" si="15"/>
        <v>0</v>
      </c>
    </row>
    <row r="90" spans="1:10" x14ac:dyDescent="0.35">
      <c r="A90" s="10" t="s">
        <v>54</v>
      </c>
      <c r="B90" s="7" t="s">
        <v>55</v>
      </c>
      <c r="C90" s="8"/>
      <c r="D90" s="22">
        <v>0</v>
      </c>
      <c r="E90" s="9" t="s">
        <v>108</v>
      </c>
      <c r="F90" s="3">
        <f t="shared" si="13"/>
        <v>1</v>
      </c>
      <c r="G90" s="23">
        <f t="shared" si="14"/>
        <v>0</v>
      </c>
      <c r="I90" s="3" t="s">
        <v>127</v>
      </c>
      <c r="J90" s="50">
        <f t="shared" si="15"/>
        <v>0</v>
      </c>
    </row>
    <row r="91" spans="1:10" x14ac:dyDescent="0.35">
      <c r="A91" s="10" t="s">
        <v>54</v>
      </c>
      <c r="B91" s="7" t="s">
        <v>56</v>
      </c>
      <c r="C91" s="8"/>
      <c r="D91" s="22">
        <v>0</v>
      </c>
      <c r="E91" s="9" t="s">
        <v>107</v>
      </c>
      <c r="F91" s="3">
        <f t="shared" si="13"/>
        <v>12</v>
      </c>
      <c r="G91" s="23">
        <f t="shared" si="14"/>
        <v>0</v>
      </c>
      <c r="I91" s="3" t="s">
        <v>127</v>
      </c>
      <c r="J91" s="50">
        <f t="shared" si="15"/>
        <v>0</v>
      </c>
    </row>
    <row r="92" spans="1:10" x14ac:dyDescent="0.35">
      <c r="A92" s="10" t="s">
        <v>57</v>
      </c>
      <c r="B92" s="7" t="s">
        <v>58</v>
      </c>
      <c r="C92" s="8"/>
      <c r="D92" s="22">
        <v>0</v>
      </c>
      <c r="E92" s="9" t="s">
        <v>106</v>
      </c>
      <c r="F92" s="3">
        <f t="shared" si="13"/>
        <v>4</v>
      </c>
      <c r="G92" s="23">
        <f t="shared" si="14"/>
        <v>0</v>
      </c>
      <c r="I92" s="3" t="s">
        <v>126</v>
      </c>
      <c r="J92" s="50">
        <f t="shared" si="15"/>
        <v>0</v>
      </c>
    </row>
    <row r="93" spans="1:10" x14ac:dyDescent="0.35">
      <c r="A93" s="10" t="s">
        <v>57</v>
      </c>
      <c r="B93" s="7" t="s">
        <v>261</v>
      </c>
      <c r="C93" s="8"/>
      <c r="D93" s="22">
        <v>0</v>
      </c>
      <c r="E93" s="9" t="s">
        <v>106</v>
      </c>
      <c r="F93" s="3">
        <f t="shared" si="13"/>
        <v>4</v>
      </c>
      <c r="G93" s="23">
        <f t="shared" si="14"/>
        <v>0</v>
      </c>
      <c r="I93" s="3" t="s">
        <v>126</v>
      </c>
      <c r="J93" s="50">
        <f t="shared" si="15"/>
        <v>0</v>
      </c>
    </row>
    <row r="94" spans="1:10" x14ac:dyDescent="0.35">
      <c r="A94" s="10" t="s">
        <v>57</v>
      </c>
      <c r="B94" s="7" t="s">
        <v>262</v>
      </c>
      <c r="C94" s="8"/>
      <c r="D94" s="22">
        <v>0</v>
      </c>
      <c r="E94" s="9" t="s">
        <v>107</v>
      </c>
      <c r="F94" s="3">
        <f t="shared" si="13"/>
        <v>12</v>
      </c>
      <c r="G94" s="23">
        <f t="shared" si="14"/>
        <v>0</v>
      </c>
      <c r="I94" s="3" t="s">
        <v>126</v>
      </c>
      <c r="J94" s="50">
        <f t="shared" si="15"/>
        <v>0</v>
      </c>
    </row>
    <row r="95" spans="1:10" x14ac:dyDescent="0.35">
      <c r="A95" s="10" t="s">
        <v>59</v>
      </c>
      <c r="B95" s="7" t="s">
        <v>60</v>
      </c>
      <c r="C95" s="8"/>
      <c r="D95" s="22">
        <v>0</v>
      </c>
      <c r="E95" s="9" t="s">
        <v>107</v>
      </c>
      <c r="F95" s="3">
        <f t="shared" si="13"/>
        <v>12</v>
      </c>
      <c r="G95" s="23">
        <f t="shared" si="14"/>
        <v>0</v>
      </c>
      <c r="I95" s="3" t="s">
        <v>124</v>
      </c>
      <c r="J95" s="50">
        <f t="shared" si="15"/>
        <v>0</v>
      </c>
    </row>
    <row r="96" spans="1:10" x14ac:dyDescent="0.35">
      <c r="A96" s="98" t="s">
        <v>263</v>
      </c>
      <c r="B96" s="109" t="s">
        <v>61</v>
      </c>
      <c r="C96" s="110"/>
      <c r="D96" s="111">
        <v>0</v>
      </c>
      <c r="E96" s="98" t="s">
        <v>107</v>
      </c>
      <c r="F96" s="3">
        <f t="shared" si="13"/>
        <v>12</v>
      </c>
      <c r="G96" s="112">
        <f t="shared" si="14"/>
        <v>0</v>
      </c>
      <c r="H96" s="3"/>
      <c r="I96" s="3" t="s">
        <v>124</v>
      </c>
      <c r="J96" s="113">
        <f t="shared" si="15"/>
        <v>0</v>
      </c>
    </row>
    <row r="97" spans="1:10" x14ac:dyDescent="0.35">
      <c r="A97" s="98" t="s">
        <v>59</v>
      </c>
      <c r="B97" s="109" t="s">
        <v>62</v>
      </c>
      <c r="C97" s="110"/>
      <c r="D97" s="111">
        <v>0</v>
      </c>
      <c r="E97" s="98" t="s">
        <v>107</v>
      </c>
      <c r="F97" s="3">
        <f t="shared" si="13"/>
        <v>12</v>
      </c>
      <c r="G97" s="112">
        <f t="shared" si="14"/>
        <v>0</v>
      </c>
      <c r="H97" s="3"/>
      <c r="I97" s="3" t="s">
        <v>124</v>
      </c>
      <c r="J97" s="113">
        <f t="shared" si="15"/>
        <v>0</v>
      </c>
    </row>
    <row r="98" spans="1:10" x14ac:dyDescent="0.35">
      <c r="A98" s="10" t="s">
        <v>42</v>
      </c>
      <c r="B98" s="7"/>
      <c r="C98" s="8"/>
      <c r="D98" s="22">
        <v>0</v>
      </c>
      <c r="E98" s="9" t="s">
        <v>107</v>
      </c>
      <c r="F98" s="3">
        <f t="shared" si="13"/>
        <v>12</v>
      </c>
      <c r="G98" s="23">
        <f t="shared" si="14"/>
        <v>0</v>
      </c>
      <c r="I98" s="3" t="s">
        <v>10</v>
      </c>
      <c r="J98" s="50">
        <f t="shared" si="15"/>
        <v>0</v>
      </c>
    </row>
    <row r="99" spans="1:10" x14ac:dyDescent="0.35">
      <c r="A99" s="10" t="s">
        <v>42</v>
      </c>
      <c r="B99" s="7"/>
      <c r="C99" s="8"/>
      <c r="D99" s="22">
        <v>0</v>
      </c>
      <c r="E99" s="9" t="s">
        <v>107</v>
      </c>
      <c r="F99" s="3">
        <f t="shared" si="13"/>
        <v>12</v>
      </c>
      <c r="G99" s="23">
        <f t="shared" ref="G99" si="16">+(D99*F99)/VLOOKUP($G$8,$Q$7:$R$11,2,FALSE)</f>
        <v>0</v>
      </c>
      <c r="I99" s="3" t="s">
        <v>10</v>
      </c>
      <c r="J99" s="50">
        <f t="shared" si="15"/>
        <v>0</v>
      </c>
    </row>
    <row r="100" spans="1:10" ht="18.75" customHeight="1" x14ac:dyDescent="0.35">
      <c r="A100" s="21" t="s">
        <v>264</v>
      </c>
      <c r="B100" s="102"/>
      <c r="C100" s="103"/>
      <c r="D100" s="104">
        <v>0</v>
      </c>
      <c r="E100" s="21" t="s">
        <v>107</v>
      </c>
      <c r="F100" s="105">
        <f t="shared" si="13"/>
        <v>12</v>
      </c>
      <c r="G100" s="106">
        <f t="shared" si="14"/>
        <v>0</v>
      </c>
      <c r="I100" s="3" t="s">
        <v>10</v>
      </c>
      <c r="J100" s="50">
        <f t="shared" si="15"/>
        <v>0</v>
      </c>
    </row>
    <row r="101" spans="1:10" ht="15" thickBot="1" x14ac:dyDescent="0.4">
      <c r="A101" s="120" t="s">
        <v>101</v>
      </c>
      <c r="B101" s="121"/>
      <c r="C101" s="121"/>
      <c r="D101" s="121"/>
      <c r="E101" s="122"/>
      <c r="G101" s="24">
        <f>SUM(G73:G100)</f>
        <v>0</v>
      </c>
      <c r="J101" s="52">
        <f>SUM(J73:J100)</f>
        <v>0</v>
      </c>
    </row>
    <row r="102" spans="1:10" ht="15" thickTop="1" x14ac:dyDescent="0.35">
      <c r="A102" s="2"/>
      <c r="B102" s="2"/>
      <c r="C102" s="2"/>
      <c r="D102" s="2"/>
      <c r="E102" s="2"/>
    </row>
    <row r="103" spans="1:10" x14ac:dyDescent="0.35">
      <c r="A103" s="11" t="s">
        <v>63</v>
      </c>
      <c r="B103" s="12" t="s">
        <v>12</v>
      </c>
      <c r="C103" s="13"/>
      <c r="D103" s="14" t="s">
        <v>13</v>
      </c>
      <c r="E103" s="14" t="s">
        <v>14</v>
      </c>
      <c r="F103" s="15"/>
      <c r="G103" s="14" t="str">
        <f>+G72</f>
        <v>Monthly</v>
      </c>
    </row>
    <row r="104" spans="1:10" x14ac:dyDescent="0.35">
      <c r="A104" s="10" t="s">
        <v>15</v>
      </c>
      <c r="B104" s="7" t="s">
        <v>18</v>
      </c>
      <c r="C104" s="8"/>
      <c r="D104" s="22">
        <v>0</v>
      </c>
      <c r="E104" s="9" t="s">
        <v>107</v>
      </c>
      <c r="F104" s="3">
        <f>IFERROR(VLOOKUP(E104,$Q$7:$R$11,2,FALSE),0)</f>
        <v>12</v>
      </c>
      <c r="G104" s="23">
        <f>+(D104*F104)/VLOOKUP($G$8,$Q$7:$R$11,2,FALSE)</f>
        <v>0</v>
      </c>
      <c r="I104" s="3" t="s">
        <v>128</v>
      </c>
      <c r="J104" s="50">
        <f>+(D104*F104)/VLOOKUP($J$8,$Q$7:$R$11,2,FALSE)</f>
        <v>0</v>
      </c>
    </row>
    <row r="105" spans="1:10" x14ac:dyDescent="0.35">
      <c r="A105" s="10" t="s">
        <v>19</v>
      </c>
      <c r="B105" s="7" t="s">
        <v>20</v>
      </c>
      <c r="C105" s="8"/>
      <c r="D105" s="22">
        <v>0</v>
      </c>
      <c r="E105" s="9" t="s">
        <v>107</v>
      </c>
      <c r="F105" s="3">
        <f>IFERROR(VLOOKUP(E105,$Q$7:$R$11,2,FALSE),0)</f>
        <v>12</v>
      </c>
      <c r="G105" s="23">
        <f>+(D105*F105)/VLOOKUP($G$8,$Q$7:$R$11,2,FALSE)</f>
        <v>0</v>
      </c>
      <c r="I105" s="3" t="s">
        <v>128</v>
      </c>
      <c r="J105" s="50">
        <f>+(D105*F105)/VLOOKUP($J$8,$Q$7:$R$11,2,FALSE)</f>
        <v>0</v>
      </c>
    </row>
    <row r="106" spans="1:10" x14ac:dyDescent="0.35">
      <c r="A106" s="10" t="s">
        <v>265</v>
      </c>
      <c r="B106" s="7"/>
      <c r="C106" s="8"/>
      <c r="D106" s="22">
        <v>0</v>
      </c>
      <c r="E106" s="9" t="s">
        <v>107</v>
      </c>
      <c r="F106" s="3">
        <f t="shared" ref="F106:F124" si="17">IFERROR(VLOOKUP(E106,$Q$7:$R$11,2,FALSE),0)</f>
        <v>12</v>
      </c>
      <c r="G106" s="23">
        <f t="shared" ref="G106:G124" si="18">+(D106*F106)/VLOOKUP($G$8,$Q$7:$R$11,2,FALSE)</f>
        <v>0</v>
      </c>
      <c r="I106" s="3" t="s">
        <v>125</v>
      </c>
      <c r="J106" s="50">
        <f t="shared" ref="J106:J124" si="19">+(D106*F106)/VLOOKUP($J$8,$Q$7:$R$11,2,FALSE)</f>
        <v>0</v>
      </c>
    </row>
    <row r="107" spans="1:10" x14ac:dyDescent="0.35">
      <c r="A107" s="10" t="s">
        <v>64</v>
      </c>
      <c r="B107" s="7" t="s">
        <v>65</v>
      </c>
      <c r="C107" s="8"/>
      <c r="D107" s="22">
        <v>0</v>
      </c>
      <c r="E107" s="9" t="s">
        <v>105</v>
      </c>
      <c r="F107" s="3">
        <f t="shared" si="17"/>
        <v>52</v>
      </c>
      <c r="G107" s="23">
        <f t="shared" si="18"/>
        <v>0</v>
      </c>
      <c r="I107" s="3" t="s">
        <v>125</v>
      </c>
      <c r="J107" s="50">
        <f t="shared" si="19"/>
        <v>0</v>
      </c>
    </row>
    <row r="108" spans="1:10" x14ac:dyDescent="0.35">
      <c r="A108" s="10" t="s">
        <v>64</v>
      </c>
      <c r="B108" s="7" t="s">
        <v>96</v>
      </c>
      <c r="C108" s="8"/>
      <c r="D108" s="22">
        <v>0</v>
      </c>
      <c r="E108" s="9" t="s">
        <v>105</v>
      </c>
      <c r="F108" s="3">
        <f t="shared" si="17"/>
        <v>52</v>
      </c>
      <c r="G108" s="23">
        <f t="shared" si="18"/>
        <v>0</v>
      </c>
      <c r="I108" s="3" t="s">
        <v>125</v>
      </c>
      <c r="J108" s="50">
        <f t="shared" si="19"/>
        <v>0</v>
      </c>
    </row>
    <row r="109" spans="1:10" x14ac:dyDescent="0.35">
      <c r="A109" s="10" t="s">
        <v>64</v>
      </c>
      <c r="B109" s="7" t="s">
        <v>97</v>
      </c>
      <c r="C109" s="8"/>
      <c r="D109" s="22">
        <v>0</v>
      </c>
      <c r="E109" s="9" t="s">
        <v>105</v>
      </c>
      <c r="F109" s="3">
        <f t="shared" si="17"/>
        <v>52</v>
      </c>
      <c r="G109" s="23">
        <f t="shared" si="18"/>
        <v>0</v>
      </c>
      <c r="I109" s="3" t="s">
        <v>125</v>
      </c>
      <c r="J109" s="50">
        <f t="shared" si="19"/>
        <v>0</v>
      </c>
    </row>
    <row r="110" spans="1:10" x14ac:dyDescent="0.35">
      <c r="A110" s="10" t="s">
        <v>64</v>
      </c>
      <c r="B110" s="7" t="s">
        <v>66</v>
      </c>
      <c r="C110" s="8"/>
      <c r="D110" s="22">
        <v>0</v>
      </c>
      <c r="E110" s="9" t="s">
        <v>105</v>
      </c>
      <c r="F110" s="3">
        <f t="shared" si="17"/>
        <v>52</v>
      </c>
      <c r="G110" s="23">
        <f t="shared" si="18"/>
        <v>0</v>
      </c>
      <c r="I110" s="3" t="s">
        <v>125</v>
      </c>
      <c r="J110" s="50">
        <f t="shared" si="19"/>
        <v>0</v>
      </c>
    </row>
    <row r="111" spans="1:10" x14ac:dyDescent="0.35">
      <c r="A111" s="10" t="s">
        <v>64</v>
      </c>
      <c r="B111" s="7" t="s">
        <v>266</v>
      </c>
      <c r="C111" s="8"/>
      <c r="D111" s="22">
        <v>0</v>
      </c>
      <c r="E111" s="9" t="s">
        <v>107</v>
      </c>
      <c r="F111" s="3">
        <f t="shared" si="17"/>
        <v>12</v>
      </c>
      <c r="G111" s="23">
        <f t="shared" si="18"/>
        <v>0</v>
      </c>
      <c r="I111" s="3" t="s">
        <v>125</v>
      </c>
      <c r="J111" s="50">
        <f t="shared" si="19"/>
        <v>0</v>
      </c>
    </row>
    <row r="112" spans="1:10" x14ac:dyDescent="0.35">
      <c r="A112" s="10" t="s">
        <v>64</v>
      </c>
      <c r="B112" s="7" t="s">
        <v>267</v>
      </c>
      <c r="C112" s="8"/>
      <c r="D112" s="22">
        <v>0</v>
      </c>
      <c r="E112" s="9" t="s">
        <v>107</v>
      </c>
      <c r="F112" s="3">
        <f t="shared" si="17"/>
        <v>12</v>
      </c>
      <c r="G112" s="23">
        <f t="shared" si="18"/>
        <v>0</v>
      </c>
      <c r="I112" s="3" t="s">
        <v>125</v>
      </c>
      <c r="J112" s="50">
        <f t="shared" si="19"/>
        <v>0</v>
      </c>
    </row>
    <row r="113" spans="1:10" x14ac:dyDescent="0.35">
      <c r="A113" s="10" t="s">
        <v>64</v>
      </c>
      <c r="B113" s="7" t="s">
        <v>95</v>
      </c>
      <c r="C113" s="8"/>
      <c r="D113" s="22">
        <v>0</v>
      </c>
      <c r="E113" s="9" t="s">
        <v>107</v>
      </c>
      <c r="F113" s="3">
        <f t="shared" si="17"/>
        <v>12</v>
      </c>
      <c r="G113" s="23">
        <f t="shared" si="18"/>
        <v>0</v>
      </c>
      <c r="I113" s="3" t="s">
        <v>125</v>
      </c>
      <c r="J113" s="50">
        <f t="shared" si="19"/>
        <v>0</v>
      </c>
    </row>
    <row r="114" spans="1:10" x14ac:dyDescent="0.35">
      <c r="A114" s="10" t="s">
        <v>64</v>
      </c>
      <c r="B114" s="7" t="s">
        <v>10</v>
      </c>
      <c r="C114" s="8"/>
      <c r="D114" s="22">
        <v>0</v>
      </c>
      <c r="E114" s="9" t="s">
        <v>108</v>
      </c>
      <c r="F114" s="3">
        <f t="shared" si="17"/>
        <v>1</v>
      </c>
      <c r="G114" s="23">
        <f t="shared" si="18"/>
        <v>0</v>
      </c>
      <c r="I114" s="3" t="s">
        <v>125</v>
      </c>
      <c r="J114" s="50">
        <f t="shared" si="19"/>
        <v>0</v>
      </c>
    </row>
    <row r="115" spans="1:10" x14ac:dyDescent="0.35">
      <c r="A115" s="10" t="s">
        <v>67</v>
      </c>
      <c r="B115" s="7" t="s">
        <v>68</v>
      </c>
      <c r="C115" s="8"/>
      <c r="D115" s="22">
        <v>0</v>
      </c>
      <c r="E115" s="9" t="s">
        <v>108</v>
      </c>
      <c r="F115" s="3">
        <f t="shared" si="17"/>
        <v>1</v>
      </c>
      <c r="G115" s="23">
        <f t="shared" si="18"/>
        <v>0</v>
      </c>
      <c r="I115" s="3" t="s">
        <v>10</v>
      </c>
      <c r="J115" s="50">
        <f t="shared" si="19"/>
        <v>0</v>
      </c>
    </row>
    <row r="116" spans="1:10" x14ac:dyDescent="0.35">
      <c r="A116" s="10" t="s">
        <v>67</v>
      </c>
      <c r="B116" s="7" t="s">
        <v>94</v>
      </c>
      <c r="C116" s="8"/>
      <c r="D116" s="22">
        <v>0</v>
      </c>
      <c r="E116" s="9" t="s">
        <v>107</v>
      </c>
      <c r="F116" s="3">
        <f t="shared" si="17"/>
        <v>12</v>
      </c>
      <c r="G116" s="23">
        <f t="shared" si="18"/>
        <v>0</v>
      </c>
      <c r="I116" s="3" t="s">
        <v>10</v>
      </c>
      <c r="J116" s="50">
        <f t="shared" si="19"/>
        <v>0</v>
      </c>
    </row>
    <row r="117" spans="1:10" x14ac:dyDescent="0.35">
      <c r="A117" s="10" t="s">
        <v>67</v>
      </c>
      <c r="B117" s="7" t="s">
        <v>69</v>
      </c>
      <c r="C117" s="8"/>
      <c r="D117" s="22">
        <v>0</v>
      </c>
      <c r="E117" s="9" t="s">
        <v>108</v>
      </c>
      <c r="F117" s="3">
        <f t="shared" si="17"/>
        <v>1</v>
      </c>
      <c r="G117" s="23">
        <f t="shared" si="18"/>
        <v>0</v>
      </c>
      <c r="I117" s="3" t="s">
        <v>10</v>
      </c>
      <c r="J117" s="50">
        <f t="shared" si="19"/>
        <v>0</v>
      </c>
    </row>
    <row r="118" spans="1:10" x14ac:dyDescent="0.35">
      <c r="A118" s="10" t="s">
        <v>67</v>
      </c>
      <c r="B118" s="7" t="s">
        <v>10</v>
      </c>
      <c r="C118" s="8"/>
      <c r="D118" s="22">
        <v>0</v>
      </c>
      <c r="E118" s="9" t="s">
        <v>108</v>
      </c>
      <c r="F118" s="3">
        <f t="shared" si="17"/>
        <v>1</v>
      </c>
      <c r="G118" s="23">
        <f t="shared" si="18"/>
        <v>0</v>
      </c>
      <c r="I118" s="3" t="s">
        <v>10</v>
      </c>
      <c r="J118" s="50">
        <f t="shared" si="19"/>
        <v>0</v>
      </c>
    </row>
    <row r="119" spans="1:10" x14ac:dyDescent="0.35">
      <c r="A119" s="10" t="s">
        <v>70</v>
      </c>
      <c r="B119" s="7" t="s">
        <v>71</v>
      </c>
      <c r="C119" s="8"/>
      <c r="D119" s="22">
        <v>0</v>
      </c>
      <c r="E119" s="9" t="s">
        <v>108</v>
      </c>
      <c r="F119" s="3">
        <f t="shared" si="17"/>
        <v>1</v>
      </c>
      <c r="G119" s="23">
        <f t="shared" si="18"/>
        <v>0</v>
      </c>
      <c r="I119" s="3" t="s">
        <v>10</v>
      </c>
      <c r="J119" s="50">
        <f t="shared" si="19"/>
        <v>0</v>
      </c>
    </row>
    <row r="120" spans="1:10" x14ac:dyDescent="0.35">
      <c r="A120" s="10" t="s">
        <v>70</v>
      </c>
      <c r="B120" s="7" t="s">
        <v>72</v>
      </c>
      <c r="C120" s="8"/>
      <c r="D120" s="22">
        <v>0</v>
      </c>
      <c r="E120" s="9" t="s">
        <v>108</v>
      </c>
      <c r="F120" s="3">
        <f t="shared" si="17"/>
        <v>1</v>
      </c>
      <c r="G120" s="23">
        <f t="shared" si="18"/>
        <v>0</v>
      </c>
      <c r="I120" s="3" t="s">
        <v>10</v>
      </c>
      <c r="J120" s="50">
        <f t="shared" si="19"/>
        <v>0</v>
      </c>
    </row>
    <row r="121" spans="1:10" x14ac:dyDescent="0.35">
      <c r="A121" s="10" t="s">
        <v>98</v>
      </c>
      <c r="B121" s="7" t="s">
        <v>99</v>
      </c>
      <c r="C121" s="8"/>
      <c r="D121" s="22">
        <v>0</v>
      </c>
      <c r="E121" s="9" t="s">
        <v>108</v>
      </c>
      <c r="F121" s="3">
        <f t="shared" si="17"/>
        <v>1</v>
      </c>
      <c r="G121" s="23">
        <f t="shared" si="18"/>
        <v>0</v>
      </c>
      <c r="I121" s="3" t="s">
        <v>10</v>
      </c>
      <c r="J121" s="50">
        <f t="shared" si="19"/>
        <v>0</v>
      </c>
    </row>
    <row r="122" spans="1:10" x14ac:dyDescent="0.35">
      <c r="A122" s="10" t="s">
        <v>98</v>
      </c>
      <c r="B122" s="7" t="s">
        <v>10</v>
      </c>
      <c r="C122" s="8"/>
      <c r="D122" s="22">
        <v>0</v>
      </c>
      <c r="E122" s="9" t="s">
        <v>108</v>
      </c>
      <c r="F122" s="3">
        <f t="shared" si="17"/>
        <v>1</v>
      </c>
      <c r="G122" s="23">
        <f t="shared" si="18"/>
        <v>0</v>
      </c>
      <c r="I122" s="3" t="s">
        <v>10</v>
      </c>
      <c r="J122" s="50">
        <f t="shared" si="19"/>
        <v>0</v>
      </c>
    </row>
    <row r="123" spans="1:10" x14ac:dyDescent="0.35">
      <c r="A123" s="10" t="s">
        <v>42</v>
      </c>
      <c r="B123" s="7"/>
      <c r="C123" s="8"/>
      <c r="D123" s="22">
        <v>0</v>
      </c>
      <c r="E123" s="9"/>
      <c r="F123" s="3">
        <f t="shared" si="17"/>
        <v>0</v>
      </c>
      <c r="G123" s="23">
        <f t="shared" ref="G123" si="20">+(D123*F123)/VLOOKUP($G$8,$Q$7:$R$11,2,FALSE)</f>
        <v>0</v>
      </c>
      <c r="I123" s="3" t="s">
        <v>10</v>
      </c>
      <c r="J123" s="50">
        <f t="shared" si="19"/>
        <v>0</v>
      </c>
    </row>
    <row r="124" spans="1:10" x14ac:dyDescent="0.35">
      <c r="A124" s="10" t="s">
        <v>42</v>
      </c>
      <c r="B124" s="7"/>
      <c r="C124" s="8"/>
      <c r="D124" s="22">
        <v>0</v>
      </c>
      <c r="E124" s="9"/>
      <c r="F124" s="3">
        <f t="shared" si="17"/>
        <v>0</v>
      </c>
      <c r="G124" s="23">
        <f t="shared" si="18"/>
        <v>0</v>
      </c>
      <c r="I124" s="3" t="s">
        <v>10</v>
      </c>
      <c r="J124" s="50">
        <f t="shared" si="19"/>
        <v>0</v>
      </c>
    </row>
    <row r="125" spans="1:10" ht="15" thickBot="1" x14ac:dyDescent="0.4">
      <c r="A125" s="126" t="s">
        <v>102</v>
      </c>
      <c r="B125" s="127"/>
      <c r="C125" s="127"/>
      <c r="D125" s="127"/>
      <c r="E125" s="128"/>
      <c r="G125" s="24">
        <f>SUM(G104:G124)</f>
        <v>0</v>
      </c>
      <c r="J125" s="51">
        <f>SUM(J106:J124)</f>
        <v>0</v>
      </c>
    </row>
    <row r="126" spans="1:10" ht="15" thickTop="1" x14ac:dyDescent="0.35">
      <c r="A126" s="2"/>
      <c r="B126" s="2"/>
      <c r="C126" s="2"/>
      <c r="D126" s="2"/>
      <c r="E126" s="2"/>
    </row>
    <row r="127" spans="1:10" x14ac:dyDescent="0.35">
      <c r="A127" s="1" t="s">
        <v>113</v>
      </c>
      <c r="B127" s="2"/>
      <c r="C127" s="2"/>
      <c r="D127" s="2"/>
      <c r="E127" s="2"/>
      <c r="G127" s="24">
        <f>G19</f>
        <v>0</v>
      </c>
    </row>
    <row r="128" spans="1:10" x14ac:dyDescent="0.35">
      <c r="A128" s="1" t="s">
        <v>147</v>
      </c>
      <c r="B128" s="2"/>
      <c r="C128" s="2"/>
      <c r="D128" s="2"/>
      <c r="E128" s="2"/>
      <c r="G128" s="24">
        <f>G28</f>
        <v>0</v>
      </c>
    </row>
    <row r="129" spans="1:10" x14ac:dyDescent="0.35">
      <c r="A129" s="1" t="s">
        <v>112</v>
      </c>
      <c r="B129" s="2"/>
      <c r="C129" s="2"/>
      <c r="D129" s="2"/>
      <c r="E129" s="2"/>
      <c r="G129" s="24">
        <f>G70+G101+G125</f>
        <v>0</v>
      </c>
    </row>
    <row r="130" spans="1:10" x14ac:dyDescent="0.35">
      <c r="A130" s="1" t="s">
        <v>148</v>
      </c>
      <c r="B130" s="2"/>
      <c r="C130" s="2"/>
      <c r="D130" s="2"/>
      <c r="E130" s="2"/>
      <c r="G130" s="24">
        <f>G127-G128-G129</f>
        <v>0</v>
      </c>
    </row>
    <row r="131" spans="1:10" ht="15" thickBot="1" x14ac:dyDescent="0.4">
      <c r="A131" s="2"/>
      <c r="B131" s="2"/>
      <c r="C131" s="2"/>
      <c r="D131" s="2"/>
      <c r="E131" s="2"/>
      <c r="G131" s="2"/>
    </row>
    <row r="132" spans="1:10" ht="15" thickBot="1" x14ac:dyDescent="0.4">
      <c r="A132" s="38" t="s">
        <v>143</v>
      </c>
      <c r="B132" s="39"/>
      <c r="C132" s="39"/>
      <c r="D132" s="39"/>
      <c r="E132" s="39"/>
      <c r="F132" s="39"/>
      <c r="G132" s="39"/>
      <c r="H132" s="41"/>
      <c r="I132" s="57"/>
      <c r="J132" s="57"/>
    </row>
    <row r="133" spans="1:10" ht="54.75" customHeight="1" thickBot="1" x14ac:dyDescent="0.4">
      <c r="A133" s="114" t="s">
        <v>144</v>
      </c>
      <c r="B133" s="115"/>
      <c r="C133" s="115"/>
      <c r="D133" s="115"/>
      <c r="E133" s="115"/>
      <c r="F133" s="115"/>
      <c r="G133" s="116"/>
      <c r="H133" s="40"/>
      <c r="I133" s="58"/>
      <c r="J133" s="58"/>
    </row>
    <row r="134" spans="1:10" s="2" customFormat="1" x14ac:dyDescent="0.35"/>
    <row r="135" spans="1:10" x14ac:dyDescent="0.35"/>
    <row r="136" spans="1:10" x14ac:dyDescent="0.35"/>
    <row r="137" spans="1:10" x14ac:dyDescent="0.35"/>
    <row r="138" spans="1:10" x14ac:dyDescent="0.35"/>
  </sheetData>
  <sortState xmlns:xlrd2="http://schemas.microsoft.com/office/spreadsheetml/2017/richdata2" ref="B84:B86">
    <sortCondition ref="B84"/>
  </sortState>
  <mergeCells count="9">
    <mergeCell ref="A133:G133"/>
    <mergeCell ref="B5:D5"/>
    <mergeCell ref="B4:D4"/>
    <mergeCell ref="A101:E101"/>
    <mergeCell ref="A70:E70"/>
    <mergeCell ref="A19:E19"/>
    <mergeCell ref="A125:E125"/>
    <mergeCell ref="A28:E28"/>
    <mergeCell ref="B6:D6"/>
  </mergeCells>
  <dataValidations count="1">
    <dataValidation type="list" allowBlank="1" showInputMessage="1" showErrorMessage="1" sqref="E73:E100 G8 E22:E27 E9:E18 E104:E124 E31:E69" xr:uid="{00000000-0002-0000-0100-000000000000}">
      <formula1>"Weekly, Fortnightly, Monthly, Quarterly, Annually"</formula1>
    </dataValidation>
  </dataValidations>
  <pageMargins left="0.70866141732283472" right="0.70866141732283472" top="0.35433070866141736" bottom="0.55118110236220474" header="0.31496062992125984" footer="0.31496062992125984"/>
  <pageSetup paperSize="9" scale="72" orientation="portrait" r:id="rId1"/>
  <headerFooter>
    <oddFooter>&amp;L© Sheridans Accountants and Financial Planners Pty Ltd</oddFooter>
  </headerFooter>
  <rowBreaks count="1" manualBreakCount="1">
    <brk id="70"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87EA3-62B8-4B0F-A5A8-4CBD26F3B100}">
  <dimension ref="A1:G46"/>
  <sheetViews>
    <sheetView tabSelected="1" zoomScaleNormal="100" workbookViewId="0">
      <selection activeCell="A49" sqref="A49"/>
    </sheetView>
  </sheetViews>
  <sheetFormatPr defaultRowHeight="14.5" x14ac:dyDescent="0.35"/>
  <cols>
    <col min="1" max="1" width="31.7265625" bestFit="1" customWidth="1"/>
    <col min="2" max="4" width="13.26953125" customWidth="1"/>
  </cols>
  <sheetData>
    <row r="1" spans="1:7" ht="23.5" x14ac:dyDescent="0.55000000000000004">
      <c r="A1" s="94" t="s">
        <v>226</v>
      </c>
    </row>
    <row r="3" spans="1:7" ht="18.5" x14ac:dyDescent="0.45">
      <c r="A3" s="95" t="s">
        <v>225</v>
      </c>
    </row>
    <row r="5" spans="1:7" x14ac:dyDescent="0.35">
      <c r="A5" s="3"/>
      <c r="B5" s="138" t="s">
        <v>149</v>
      </c>
      <c r="C5" s="138"/>
      <c r="D5" s="138"/>
      <c r="E5" s="60"/>
      <c r="F5" s="61"/>
      <c r="G5" s="3"/>
    </row>
    <row r="6" spans="1:7" x14ac:dyDescent="0.35">
      <c r="A6" s="3"/>
      <c r="B6" s="80" t="s">
        <v>114</v>
      </c>
      <c r="C6" s="96" t="s">
        <v>115</v>
      </c>
      <c r="D6" s="97" t="s">
        <v>116</v>
      </c>
      <c r="E6" s="62"/>
      <c r="F6" s="63"/>
      <c r="G6" s="3"/>
    </row>
    <row r="7" spans="1:7" x14ac:dyDescent="0.35">
      <c r="A7" s="3" t="s">
        <v>113</v>
      </c>
      <c r="B7" s="64">
        <f>+'Home Budget'!G19</f>
        <v>0</v>
      </c>
      <c r="C7" s="65">
        <v>0</v>
      </c>
      <c r="D7" s="66">
        <v>0</v>
      </c>
      <c r="E7" s="67"/>
      <c r="F7" s="68"/>
      <c r="G7" s="3"/>
    </row>
    <row r="8" spans="1:7" x14ac:dyDescent="0.35">
      <c r="A8" s="3" t="s">
        <v>103</v>
      </c>
      <c r="B8" s="64">
        <f>+'Home Budget'!G28</f>
        <v>0</v>
      </c>
      <c r="C8" s="69">
        <f>$B$7*C17</f>
        <v>0</v>
      </c>
      <c r="D8" s="70">
        <f>B8-C8</f>
        <v>0</v>
      </c>
      <c r="E8" s="71"/>
      <c r="F8" s="72"/>
      <c r="G8" s="3"/>
    </row>
    <row r="9" spans="1:7" x14ac:dyDescent="0.35">
      <c r="A9" s="3" t="s">
        <v>100</v>
      </c>
      <c r="B9" s="64">
        <f>+'Home Budget'!G70</f>
        <v>0</v>
      </c>
      <c r="C9" s="69">
        <f t="shared" ref="C9:C11" si="0">$B$7*C18</f>
        <v>0</v>
      </c>
      <c r="D9" s="70">
        <f>C9-B9</f>
        <v>0</v>
      </c>
      <c r="E9" s="71"/>
      <c r="F9" s="72"/>
      <c r="G9" s="3"/>
    </row>
    <row r="10" spans="1:7" x14ac:dyDescent="0.35">
      <c r="A10" s="3" t="s">
        <v>101</v>
      </c>
      <c r="B10" s="64">
        <f>+'Home Budget'!G101</f>
        <v>0</v>
      </c>
      <c r="C10" s="69">
        <f t="shared" si="0"/>
        <v>0</v>
      </c>
      <c r="D10" s="70">
        <f>C10-B10</f>
        <v>0</v>
      </c>
      <c r="E10" s="71"/>
      <c r="F10" s="72"/>
      <c r="G10" s="3"/>
    </row>
    <row r="11" spans="1:7" x14ac:dyDescent="0.35">
      <c r="A11" s="3" t="s">
        <v>102</v>
      </c>
      <c r="B11" s="64">
        <f>+'Home Budget'!G125</f>
        <v>0</v>
      </c>
      <c r="C11" s="69">
        <f t="shared" si="0"/>
        <v>0</v>
      </c>
      <c r="D11" s="70">
        <f>C11-B11</f>
        <v>0</v>
      </c>
      <c r="E11" s="71"/>
      <c r="F11" s="72"/>
      <c r="G11" s="3"/>
    </row>
    <row r="12" spans="1:7" x14ac:dyDescent="0.35">
      <c r="A12" s="61" t="s">
        <v>117</v>
      </c>
      <c r="B12" s="73">
        <f>+B7-B9-B10-B11-B8</f>
        <v>0</v>
      </c>
      <c r="C12" s="69"/>
      <c r="D12" s="70">
        <f>C12-B12</f>
        <v>0</v>
      </c>
      <c r="E12" s="71"/>
      <c r="F12" s="72"/>
      <c r="G12" s="3"/>
    </row>
    <row r="13" spans="1:7" x14ac:dyDescent="0.35">
      <c r="A13" s="61"/>
      <c r="B13" s="74"/>
      <c r="C13" s="75"/>
      <c r="D13" s="76"/>
      <c r="E13" s="77"/>
      <c r="F13" s="72"/>
      <c r="G13" s="3"/>
    </row>
    <row r="14" spans="1:7" x14ac:dyDescent="0.35">
      <c r="A14" s="61"/>
      <c r="B14" s="139" t="s">
        <v>150</v>
      </c>
      <c r="C14" s="140"/>
      <c r="D14" s="141"/>
      <c r="E14" s="77"/>
      <c r="F14" s="72"/>
      <c r="G14" s="3"/>
    </row>
    <row r="15" spans="1:7" x14ac:dyDescent="0.35">
      <c r="A15" s="61"/>
      <c r="B15" s="96" t="s">
        <v>114</v>
      </c>
      <c r="C15" s="96" t="s">
        <v>115</v>
      </c>
      <c r="D15" s="96" t="s">
        <v>116</v>
      </c>
      <c r="E15" s="77"/>
      <c r="F15" s="72"/>
      <c r="G15" s="3"/>
    </row>
    <row r="16" spans="1:7" x14ac:dyDescent="0.35">
      <c r="A16" s="3" t="s">
        <v>113</v>
      </c>
      <c r="B16" s="73"/>
      <c r="C16" s="78"/>
      <c r="D16" s="65"/>
      <c r="E16" s="77"/>
      <c r="F16" s="72"/>
      <c r="G16" s="3"/>
    </row>
    <row r="17" spans="1:7" x14ac:dyDescent="0.35">
      <c r="A17" s="3" t="s">
        <v>103</v>
      </c>
      <c r="B17" s="78">
        <f>IFERROR(B8/$B$7,0)</f>
        <v>0</v>
      </c>
      <c r="C17" s="78">
        <v>0.1</v>
      </c>
      <c r="D17" s="79">
        <f>B17-C17</f>
        <v>-0.1</v>
      </c>
      <c r="E17" s="77"/>
      <c r="F17" s="72"/>
      <c r="G17" s="3"/>
    </row>
    <row r="18" spans="1:7" x14ac:dyDescent="0.35">
      <c r="A18" s="3" t="s">
        <v>100</v>
      </c>
      <c r="B18" s="78">
        <f>IFERROR(B9/$B$7,0)</f>
        <v>0</v>
      </c>
      <c r="C18" s="78">
        <v>0.4</v>
      </c>
      <c r="D18" s="79">
        <f t="shared" ref="D18:D21" si="1">B18-C18</f>
        <v>-0.4</v>
      </c>
      <c r="E18" s="77"/>
      <c r="F18" s="72"/>
      <c r="G18" s="3"/>
    </row>
    <row r="19" spans="1:7" x14ac:dyDescent="0.35">
      <c r="A19" s="3" t="s">
        <v>101</v>
      </c>
      <c r="B19" s="78">
        <f>IFERROR(B10/$B$7,0)</f>
        <v>0</v>
      </c>
      <c r="C19" s="78">
        <v>0.3</v>
      </c>
      <c r="D19" s="79">
        <f t="shared" si="1"/>
        <v>-0.3</v>
      </c>
      <c r="E19" s="77"/>
      <c r="F19" s="72"/>
      <c r="G19" s="3"/>
    </row>
    <row r="20" spans="1:7" x14ac:dyDescent="0.35">
      <c r="A20" s="3" t="s">
        <v>102</v>
      </c>
      <c r="B20" s="78">
        <f>IFERROR(B11/$B$7,0)</f>
        <v>0</v>
      </c>
      <c r="C20" s="78">
        <v>0.2</v>
      </c>
      <c r="D20" s="79">
        <f t="shared" si="1"/>
        <v>-0.2</v>
      </c>
      <c r="E20" s="77"/>
      <c r="F20" s="72"/>
      <c r="G20" s="3"/>
    </row>
    <row r="21" spans="1:7" x14ac:dyDescent="0.35">
      <c r="A21" s="61" t="s">
        <v>117</v>
      </c>
      <c r="B21" s="78">
        <f>IFERROR(B12/$B$7,0)</f>
        <v>0</v>
      </c>
      <c r="C21" s="79"/>
      <c r="D21" s="79">
        <f t="shared" si="1"/>
        <v>0</v>
      </c>
      <c r="E21" s="77"/>
      <c r="F21" s="72"/>
      <c r="G21" s="3"/>
    </row>
    <row r="22" spans="1:7" x14ac:dyDescent="0.35">
      <c r="A22" s="61"/>
      <c r="B22" s="74"/>
      <c r="C22" s="75"/>
      <c r="D22" s="76"/>
      <c r="E22" s="77"/>
      <c r="F22" s="72"/>
      <c r="G22" s="3"/>
    </row>
    <row r="40" spans="1:7" ht="15" thickBot="1" x14ac:dyDescent="0.4"/>
    <row r="41" spans="1:7" ht="15" thickBot="1" x14ac:dyDescent="0.4">
      <c r="A41" s="142" t="s">
        <v>118</v>
      </c>
      <c r="B41" s="143"/>
      <c r="C41" s="143"/>
      <c r="D41" s="143"/>
      <c r="E41" s="143"/>
      <c r="F41" s="143"/>
      <c r="G41" s="144"/>
    </row>
    <row r="42" spans="1:7" ht="77.25" customHeight="1" x14ac:dyDescent="0.35">
      <c r="A42" s="145" t="s">
        <v>119</v>
      </c>
      <c r="B42" s="146"/>
      <c r="C42" s="146"/>
      <c r="D42" s="146"/>
      <c r="E42" s="146"/>
      <c r="F42" s="146"/>
      <c r="G42" s="147"/>
    </row>
    <row r="43" spans="1:7" x14ac:dyDescent="0.35">
      <c r="A43" s="3"/>
      <c r="B43" s="3"/>
      <c r="C43" s="3"/>
      <c r="D43" s="3"/>
      <c r="E43" s="3"/>
      <c r="F43" s="3"/>
      <c r="G43" s="3"/>
    </row>
    <row r="44" spans="1:7" ht="77.25" customHeight="1" x14ac:dyDescent="0.35">
      <c r="A44" s="135" t="s">
        <v>120</v>
      </c>
      <c r="B44" s="136"/>
      <c r="C44" s="136"/>
      <c r="D44" s="136"/>
      <c r="E44" s="136"/>
      <c r="F44" s="136"/>
      <c r="G44" s="137"/>
    </row>
    <row r="45" spans="1:7" x14ac:dyDescent="0.35">
      <c r="A45" s="3"/>
      <c r="B45" s="3"/>
      <c r="C45" s="3"/>
      <c r="D45" s="3"/>
      <c r="E45" s="3"/>
      <c r="F45" s="3"/>
      <c r="G45" s="3"/>
    </row>
    <row r="46" spans="1:7" ht="99.75" customHeight="1" x14ac:dyDescent="0.35">
      <c r="A46" s="135" t="s">
        <v>121</v>
      </c>
      <c r="B46" s="136"/>
      <c r="C46" s="136"/>
      <c r="D46" s="136"/>
      <c r="E46" s="136"/>
      <c r="F46" s="136"/>
      <c r="G46" s="137"/>
    </row>
  </sheetData>
  <sheetProtection password="A618" sheet="1" objects="1" scenarios="1"/>
  <mergeCells count="6">
    <mergeCell ref="A46:G46"/>
    <mergeCell ref="B5:D5"/>
    <mergeCell ref="B14:D14"/>
    <mergeCell ref="A41:G41"/>
    <mergeCell ref="A42:G42"/>
    <mergeCell ref="A44:G44"/>
  </mergeCells>
  <pageMargins left="0.70866141732283472" right="0.70866141732283472" top="0.74803149606299213" bottom="0.74803149606299213" header="0.31496062992125984" footer="0.31496062992125984"/>
  <pageSetup paperSize="9" scale="82" orientation="portrait" r:id="rId1"/>
  <headerFooter>
    <oddFooter>&amp;L© Sheridans Accountants and Financial Planners Pty Ltd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9ACE8-F826-49F8-BA06-D2B633775770}">
  <sheetPr>
    <pageSetUpPr fitToPage="1"/>
  </sheetPr>
  <dimension ref="A1:G49"/>
  <sheetViews>
    <sheetView workbookViewId="0">
      <selection activeCell="F46" sqref="F46"/>
    </sheetView>
  </sheetViews>
  <sheetFormatPr defaultColWidth="0" defaultRowHeight="14.5" zeroHeight="1" x14ac:dyDescent="0.35"/>
  <cols>
    <col min="1" max="1" width="21.453125" customWidth="1"/>
    <col min="2" max="2" width="17.1796875" customWidth="1"/>
    <col min="3" max="3" width="1.453125" customWidth="1"/>
    <col min="4" max="4" width="18.453125" customWidth="1"/>
    <col min="5" max="5" width="12" bestFit="1" customWidth="1"/>
    <col min="6" max="6" width="14.54296875" customWidth="1"/>
    <col min="7" max="7" width="3" customWidth="1"/>
    <col min="8" max="16384" width="9.26953125" hidden="1"/>
  </cols>
  <sheetData>
    <row r="1" spans="1:7" ht="23.5" x14ac:dyDescent="0.55000000000000004">
      <c r="A1" s="93" t="s">
        <v>227</v>
      </c>
      <c r="B1" s="27"/>
      <c r="C1" s="27"/>
      <c r="D1" s="27"/>
      <c r="E1" s="27"/>
      <c r="F1" s="27"/>
      <c r="G1" s="27"/>
    </row>
    <row r="2" spans="1:7" ht="15" thickBot="1" x14ac:dyDescent="0.4">
      <c r="A2" s="27"/>
      <c r="B2" s="27"/>
      <c r="C2" s="27"/>
      <c r="D2" s="27"/>
      <c r="E2" s="27"/>
      <c r="F2" s="27"/>
      <c r="G2" s="27"/>
    </row>
    <row r="3" spans="1:7" ht="15" thickBot="1" x14ac:dyDescent="0.4">
      <c r="A3" s="27" t="s">
        <v>214</v>
      </c>
      <c r="B3" s="53" t="str">
        <f>+'Home Budget'!B4</f>
        <v>Person A</v>
      </c>
      <c r="C3" s="27"/>
      <c r="D3" s="53" t="str">
        <f>+'Home Budget'!B5</f>
        <v>Person B</v>
      </c>
      <c r="E3" s="27"/>
      <c r="F3" s="27"/>
      <c r="G3" s="27"/>
    </row>
    <row r="4" spans="1:7" ht="15" thickBot="1" x14ac:dyDescent="0.4">
      <c r="A4" s="27"/>
      <c r="B4" s="27"/>
      <c r="C4" s="27"/>
      <c r="D4" s="27"/>
      <c r="E4" s="27"/>
      <c r="F4" s="27"/>
      <c r="G4" s="27"/>
    </row>
    <row r="5" spans="1:7" ht="15" thickBot="1" x14ac:dyDescent="0.4">
      <c r="A5" s="27" t="s">
        <v>201</v>
      </c>
      <c r="B5" s="53"/>
      <c r="C5" s="27"/>
      <c r="D5" s="53"/>
      <c r="E5" s="27"/>
      <c r="F5" s="27"/>
      <c r="G5" s="27"/>
    </row>
    <row r="6" spans="1:7" ht="15" thickBot="1" x14ac:dyDescent="0.4">
      <c r="A6" s="27"/>
      <c r="B6" s="27"/>
      <c r="C6" s="27"/>
      <c r="D6" s="27"/>
      <c r="E6" s="27"/>
      <c r="F6" s="27"/>
      <c r="G6" s="27"/>
    </row>
    <row r="7" spans="1:7" ht="15" thickBot="1" x14ac:dyDescent="0.4">
      <c r="A7" s="27" t="s">
        <v>202</v>
      </c>
      <c r="B7" s="53"/>
      <c r="C7" s="27"/>
      <c r="D7" s="53"/>
      <c r="E7" s="27"/>
      <c r="F7" s="27"/>
      <c r="G7" s="27"/>
    </row>
    <row r="8" spans="1:7" ht="15" thickBot="1" x14ac:dyDescent="0.4">
      <c r="A8" s="27"/>
      <c r="B8" s="27"/>
      <c r="C8" s="27"/>
      <c r="D8" s="27"/>
      <c r="E8" s="27"/>
      <c r="F8" s="27"/>
      <c r="G8" s="27"/>
    </row>
    <row r="9" spans="1:7" ht="15" thickBot="1" x14ac:dyDescent="0.4">
      <c r="A9" s="158" t="s">
        <v>180</v>
      </c>
      <c r="B9" s="159"/>
      <c r="C9" s="159"/>
      <c r="D9" s="159"/>
      <c r="E9" s="159"/>
      <c r="F9" s="160"/>
      <c r="G9" s="27"/>
    </row>
    <row r="10" spans="1:7" ht="15" thickBot="1" x14ac:dyDescent="0.4">
      <c r="A10" s="27"/>
      <c r="B10" s="27"/>
      <c r="C10" s="27"/>
      <c r="D10" s="27"/>
      <c r="E10" s="27"/>
      <c r="F10" s="27"/>
      <c r="G10" s="27"/>
    </row>
    <row r="11" spans="1:7" ht="15" thickBot="1" x14ac:dyDescent="0.4">
      <c r="A11" s="44" t="s">
        <v>41</v>
      </c>
      <c r="B11" s="45" t="s">
        <v>13</v>
      </c>
      <c r="D11" s="161" t="s">
        <v>158</v>
      </c>
      <c r="E11" s="162"/>
      <c r="F11" s="45" t="s">
        <v>13</v>
      </c>
      <c r="G11" s="27"/>
    </row>
    <row r="12" spans="1:7" x14ac:dyDescent="0.35">
      <c r="A12" s="98" t="s">
        <v>152</v>
      </c>
      <c r="B12" s="89">
        <v>0</v>
      </c>
      <c r="C12" s="27"/>
      <c r="D12" s="163" t="str">
        <f>"Superannuation - " &amp;B3</f>
        <v>Superannuation - Person A</v>
      </c>
      <c r="E12" s="163"/>
      <c r="F12" s="89">
        <v>0</v>
      </c>
      <c r="G12" s="27"/>
    </row>
    <row r="13" spans="1:7" x14ac:dyDescent="0.35">
      <c r="A13" s="98" t="s">
        <v>154</v>
      </c>
      <c r="B13" s="88">
        <v>0</v>
      </c>
      <c r="C13" s="27"/>
      <c r="D13" s="163" t="str">
        <f>"Superannuation - " &amp;D3</f>
        <v>Superannuation - Person B</v>
      </c>
      <c r="E13" s="163"/>
      <c r="F13" s="88">
        <v>0</v>
      </c>
      <c r="G13" s="27"/>
    </row>
    <row r="14" spans="1:7" x14ac:dyDescent="0.35">
      <c r="A14" s="98" t="s">
        <v>153</v>
      </c>
      <c r="B14" s="88">
        <v>0</v>
      </c>
      <c r="C14" s="27"/>
      <c r="D14" s="154" t="s">
        <v>146</v>
      </c>
      <c r="E14" s="154"/>
      <c r="F14" s="88">
        <v>0</v>
      </c>
      <c r="G14" s="27"/>
    </row>
    <row r="15" spans="1:7" ht="15" thickBot="1" x14ac:dyDescent="0.4">
      <c r="B15" s="27"/>
      <c r="C15" s="27"/>
      <c r="D15" s="163" t="s">
        <v>161</v>
      </c>
      <c r="E15" s="163"/>
      <c r="F15" s="88">
        <v>0</v>
      </c>
      <c r="G15" s="27"/>
    </row>
    <row r="16" spans="1:7" ht="15" thickBot="1" x14ac:dyDescent="0.4">
      <c r="A16" s="42" t="s">
        <v>155</v>
      </c>
      <c r="B16" s="54" t="s">
        <v>13</v>
      </c>
      <c r="C16" s="27"/>
      <c r="D16" s="152" t="s">
        <v>159</v>
      </c>
      <c r="E16" s="153"/>
      <c r="F16" s="88">
        <v>0</v>
      </c>
      <c r="G16" s="27"/>
    </row>
    <row r="17" spans="1:7" x14ac:dyDescent="0.35">
      <c r="A17" s="99" t="s">
        <v>156</v>
      </c>
      <c r="B17" s="89">
        <v>0</v>
      </c>
      <c r="C17" s="27"/>
      <c r="D17" s="152" t="s">
        <v>160</v>
      </c>
      <c r="E17" s="153"/>
      <c r="F17" s="88">
        <v>0</v>
      </c>
      <c r="G17" s="27"/>
    </row>
    <row r="18" spans="1:7" x14ac:dyDescent="0.35">
      <c r="A18" s="98" t="s">
        <v>157</v>
      </c>
      <c r="B18" s="88">
        <v>0</v>
      </c>
      <c r="C18" s="27"/>
      <c r="D18" s="152" t="s">
        <v>162</v>
      </c>
      <c r="E18" s="153"/>
      <c r="F18" s="88">
        <v>0</v>
      </c>
      <c r="G18" s="27"/>
    </row>
    <row r="19" spans="1:7" x14ac:dyDescent="0.35">
      <c r="A19" s="98" t="s">
        <v>10</v>
      </c>
      <c r="B19" s="88">
        <v>0</v>
      </c>
      <c r="C19" s="27"/>
      <c r="D19" s="27"/>
      <c r="E19" s="27"/>
      <c r="F19" s="27"/>
      <c r="G19" s="27"/>
    </row>
    <row r="20" spans="1:7" ht="15" thickBot="1" x14ac:dyDescent="0.4">
      <c r="B20" s="27"/>
      <c r="C20" s="27"/>
      <c r="D20" s="27"/>
      <c r="E20" s="27"/>
      <c r="F20" s="27"/>
      <c r="G20" s="27"/>
    </row>
    <row r="21" spans="1:7" ht="15" thickBot="1" x14ac:dyDescent="0.4">
      <c r="A21" s="164" t="s">
        <v>181</v>
      </c>
      <c r="B21" s="165"/>
      <c r="C21" s="165"/>
      <c r="D21" s="165"/>
      <c r="E21" s="165"/>
      <c r="F21" s="166"/>
      <c r="G21" s="27"/>
    </row>
    <row r="22" spans="1:7" ht="15" thickBot="1" x14ac:dyDescent="0.4">
      <c r="A22" s="28"/>
      <c r="B22" s="28"/>
      <c r="C22" s="55"/>
      <c r="D22" s="55"/>
      <c r="E22" s="28"/>
      <c r="F22" s="28"/>
      <c r="G22" s="27"/>
    </row>
    <row r="23" spans="1:7" ht="15" thickBot="1" x14ac:dyDescent="0.4">
      <c r="A23" s="56"/>
      <c r="B23" s="54" t="s">
        <v>13</v>
      </c>
      <c r="C23" s="167" t="s">
        <v>205</v>
      </c>
      <c r="D23" s="168"/>
      <c r="E23" s="54" t="s">
        <v>206</v>
      </c>
      <c r="F23" s="54" t="s">
        <v>207</v>
      </c>
      <c r="G23" s="27"/>
    </row>
    <row r="24" spans="1:7" x14ac:dyDescent="0.35">
      <c r="A24" s="100" t="s">
        <v>163</v>
      </c>
      <c r="B24" s="89">
        <v>0</v>
      </c>
      <c r="C24" s="169"/>
      <c r="D24" s="169"/>
      <c r="E24" s="90"/>
      <c r="F24" s="91"/>
      <c r="G24" s="27"/>
    </row>
    <row r="25" spans="1:7" x14ac:dyDescent="0.35">
      <c r="A25" s="100" t="s">
        <v>137</v>
      </c>
      <c r="B25" s="88">
        <v>0</v>
      </c>
      <c r="C25" s="157">
        <v>0</v>
      </c>
      <c r="D25" s="157"/>
      <c r="E25" s="92">
        <v>0</v>
      </c>
      <c r="F25" s="10">
        <v>0</v>
      </c>
      <c r="G25" s="27"/>
    </row>
    <row r="26" spans="1:7" x14ac:dyDescent="0.35">
      <c r="A26" s="100" t="s">
        <v>164</v>
      </c>
      <c r="B26" s="88">
        <v>0</v>
      </c>
      <c r="C26" s="157"/>
      <c r="D26" s="157"/>
      <c r="E26" s="92"/>
      <c r="F26" s="10"/>
      <c r="G26" s="27"/>
    </row>
    <row r="27" spans="1:7" x14ac:dyDescent="0.35">
      <c r="A27" s="101" t="s">
        <v>165</v>
      </c>
      <c r="B27" s="88">
        <v>0</v>
      </c>
      <c r="C27" s="157"/>
      <c r="D27" s="157"/>
      <c r="E27" s="92"/>
      <c r="F27" s="10"/>
      <c r="G27" s="27"/>
    </row>
    <row r="28" spans="1:7" x14ac:dyDescent="0.35">
      <c r="A28" s="101" t="s">
        <v>166</v>
      </c>
      <c r="B28" s="88">
        <v>0</v>
      </c>
      <c r="C28" s="157"/>
      <c r="D28" s="157"/>
      <c r="E28" s="92"/>
      <c r="F28" s="10"/>
      <c r="G28" s="27"/>
    </row>
    <row r="29" spans="1:7" x14ac:dyDescent="0.35">
      <c r="A29" s="101" t="s">
        <v>167</v>
      </c>
      <c r="B29" s="88">
        <v>0</v>
      </c>
      <c r="C29" s="157"/>
      <c r="D29" s="157"/>
      <c r="E29" s="92"/>
      <c r="F29" s="10"/>
      <c r="G29" s="27"/>
    </row>
    <row r="30" spans="1:7" x14ac:dyDescent="0.35">
      <c r="A30" s="101" t="s">
        <v>168</v>
      </c>
      <c r="B30" s="88">
        <v>0</v>
      </c>
      <c r="C30" s="157"/>
      <c r="D30" s="157"/>
      <c r="E30" s="92"/>
      <c r="F30" s="10"/>
      <c r="G30" s="27"/>
    </row>
    <row r="31" spans="1:7" ht="15" thickBot="1" x14ac:dyDescent="0.4">
      <c r="A31" s="27"/>
      <c r="B31" s="27"/>
      <c r="C31" s="27"/>
      <c r="D31" s="27"/>
      <c r="E31" s="27"/>
      <c r="F31" s="27"/>
      <c r="G31" s="27"/>
    </row>
    <row r="32" spans="1:7" ht="15" thickBot="1" x14ac:dyDescent="0.4">
      <c r="A32" s="149" t="s">
        <v>213</v>
      </c>
      <c r="B32" s="150"/>
      <c r="C32" s="150"/>
      <c r="D32" s="150"/>
      <c r="E32" s="150"/>
      <c r="F32" s="151"/>
      <c r="G32" s="27"/>
    </row>
    <row r="33" spans="1:7" ht="9.75" customHeight="1" x14ac:dyDescent="0.35">
      <c r="A33" s="27"/>
      <c r="B33" s="27"/>
      <c r="C33" s="27"/>
      <c r="D33" s="27"/>
      <c r="E33" s="27"/>
      <c r="F33" s="27"/>
      <c r="G33" s="27"/>
    </row>
    <row r="34" spans="1:7" x14ac:dyDescent="0.35">
      <c r="A34" s="43" t="s">
        <v>208</v>
      </c>
      <c r="B34" s="27"/>
      <c r="C34" s="27"/>
      <c r="D34" s="27"/>
      <c r="E34" s="27"/>
      <c r="F34" s="27"/>
      <c r="G34" s="27"/>
    </row>
    <row r="35" spans="1:7" x14ac:dyDescent="0.35">
      <c r="A35" s="43"/>
      <c r="B35" s="28" t="str">
        <f>+B3</f>
        <v>Person A</v>
      </c>
      <c r="C35" s="155" t="str">
        <f>+D3</f>
        <v>Person B</v>
      </c>
      <c r="D35" s="155"/>
      <c r="E35" s="27"/>
      <c r="F35" s="27"/>
      <c r="G35" s="27"/>
    </row>
    <row r="36" spans="1:7" x14ac:dyDescent="0.35">
      <c r="A36" s="46" t="s">
        <v>209</v>
      </c>
      <c r="B36" s="46" t="s">
        <v>212</v>
      </c>
      <c r="C36" s="156" t="s">
        <v>212</v>
      </c>
      <c r="D36" s="156"/>
      <c r="E36" s="27"/>
      <c r="F36" s="27"/>
      <c r="G36" s="27"/>
    </row>
    <row r="37" spans="1:7" x14ac:dyDescent="0.35">
      <c r="A37" s="47" t="s">
        <v>198</v>
      </c>
      <c r="B37" s="88">
        <v>0</v>
      </c>
      <c r="C37" s="148">
        <v>0</v>
      </c>
      <c r="D37" s="148"/>
      <c r="E37" s="27"/>
      <c r="F37" s="27"/>
      <c r="G37" s="27"/>
    </row>
    <row r="38" spans="1:7" x14ac:dyDescent="0.35">
      <c r="A38" s="47" t="s">
        <v>199</v>
      </c>
      <c r="B38" s="88">
        <v>0</v>
      </c>
      <c r="C38" s="148">
        <v>0</v>
      </c>
      <c r="D38" s="148"/>
      <c r="E38" s="27"/>
      <c r="F38" s="27"/>
      <c r="G38" s="27"/>
    </row>
    <row r="39" spans="1:7" x14ac:dyDescent="0.35">
      <c r="A39" s="47" t="s">
        <v>200</v>
      </c>
      <c r="B39" s="88">
        <v>0</v>
      </c>
      <c r="C39" s="148">
        <v>0</v>
      </c>
      <c r="D39" s="148"/>
      <c r="E39" s="27"/>
      <c r="F39" s="27"/>
      <c r="G39" s="27"/>
    </row>
    <row r="40" spans="1:7" x14ac:dyDescent="0.35">
      <c r="A40" s="47" t="s">
        <v>210</v>
      </c>
      <c r="B40" s="88">
        <v>0</v>
      </c>
      <c r="C40" s="148">
        <v>0</v>
      </c>
      <c r="D40" s="148"/>
      <c r="E40" s="27"/>
      <c r="F40" s="27"/>
      <c r="G40" s="27"/>
    </row>
    <row r="41" spans="1:7" x14ac:dyDescent="0.35">
      <c r="A41" s="27"/>
      <c r="B41" s="27"/>
      <c r="C41" s="27"/>
      <c r="D41" s="27"/>
      <c r="E41" s="27"/>
      <c r="F41" s="27"/>
      <c r="G41" s="27"/>
    </row>
    <row r="42" spans="1:7" x14ac:dyDescent="0.35">
      <c r="A42" s="43" t="s">
        <v>211</v>
      </c>
      <c r="B42" s="27"/>
      <c r="C42" s="27"/>
      <c r="D42" s="27"/>
      <c r="E42" s="27"/>
      <c r="F42" s="27"/>
      <c r="G42" s="27"/>
    </row>
    <row r="43" spans="1:7" x14ac:dyDescent="0.35">
      <c r="A43" s="43"/>
      <c r="B43" s="28" t="str">
        <f>+B3</f>
        <v>Person A</v>
      </c>
      <c r="C43" s="155" t="str">
        <f>+D3</f>
        <v>Person B</v>
      </c>
      <c r="D43" s="155"/>
      <c r="E43" s="27"/>
      <c r="F43" s="27"/>
      <c r="G43" s="27"/>
    </row>
    <row r="44" spans="1:7" x14ac:dyDescent="0.35">
      <c r="A44" s="46" t="s">
        <v>209</v>
      </c>
      <c r="B44" s="46" t="s">
        <v>212</v>
      </c>
      <c r="C44" s="156" t="s">
        <v>212</v>
      </c>
      <c r="D44" s="156"/>
      <c r="E44" s="27"/>
      <c r="F44" s="27"/>
      <c r="G44" s="27"/>
    </row>
    <row r="45" spans="1:7" x14ac:dyDescent="0.35">
      <c r="A45" s="47" t="s">
        <v>198</v>
      </c>
      <c r="B45" s="88">
        <v>0</v>
      </c>
      <c r="C45" s="148">
        <v>0</v>
      </c>
      <c r="D45" s="148"/>
      <c r="E45" s="27"/>
      <c r="F45" s="27"/>
      <c r="G45" s="27"/>
    </row>
    <row r="46" spans="1:7" x14ac:dyDescent="0.35">
      <c r="A46" s="47" t="s">
        <v>199</v>
      </c>
      <c r="B46" s="88">
        <v>0</v>
      </c>
      <c r="C46" s="148">
        <v>0</v>
      </c>
      <c r="D46" s="148"/>
      <c r="E46" s="27"/>
      <c r="F46" s="27"/>
      <c r="G46" s="27"/>
    </row>
    <row r="47" spans="1:7" x14ac:dyDescent="0.35">
      <c r="A47" s="47" t="s">
        <v>200</v>
      </c>
      <c r="B47" s="88">
        <v>0</v>
      </c>
      <c r="C47" s="148">
        <v>0</v>
      </c>
      <c r="D47" s="148"/>
      <c r="E47" s="27"/>
      <c r="F47" s="27"/>
      <c r="G47" s="27"/>
    </row>
    <row r="48" spans="1:7" x14ac:dyDescent="0.35">
      <c r="A48" s="47" t="s">
        <v>210</v>
      </c>
      <c r="B48" s="88">
        <v>0</v>
      </c>
      <c r="C48" s="148">
        <v>0</v>
      </c>
      <c r="D48" s="148"/>
      <c r="E48" s="27"/>
      <c r="F48" s="27"/>
      <c r="G48" s="27"/>
    </row>
    <row r="49" spans="1:7" x14ac:dyDescent="0.35">
      <c r="A49" s="27"/>
      <c r="B49" s="27"/>
      <c r="C49" s="27"/>
      <c r="D49" s="27"/>
      <c r="E49" s="27"/>
      <c r="F49" s="27"/>
      <c r="G49" s="27"/>
    </row>
  </sheetData>
  <mergeCells count="31">
    <mergeCell ref="C28:D28"/>
    <mergeCell ref="C29:D29"/>
    <mergeCell ref="C30:D30"/>
    <mergeCell ref="A9:F9"/>
    <mergeCell ref="D11:E11"/>
    <mergeCell ref="D12:E12"/>
    <mergeCell ref="D13:E13"/>
    <mergeCell ref="D15:E15"/>
    <mergeCell ref="D16:E16"/>
    <mergeCell ref="A21:F21"/>
    <mergeCell ref="C23:D23"/>
    <mergeCell ref="C24:D24"/>
    <mergeCell ref="C25:D25"/>
    <mergeCell ref="C26:D26"/>
    <mergeCell ref="C27:D27"/>
    <mergeCell ref="C48:D48"/>
    <mergeCell ref="A32:F32"/>
    <mergeCell ref="D18:E18"/>
    <mergeCell ref="D14:E14"/>
    <mergeCell ref="C40:D40"/>
    <mergeCell ref="C43:D43"/>
    <mergeCell ref="C44:D44"/>
    <mergeCell ref="C45:D45"/>
    <mergeCell ref="C46:D46"/>
    <mergeCell ref="C47:D47"/>
    <mergeCell ref="D17:E17"/>
    <mergeCell ref="C35:D35"/>
    <mergeCell ref="C36:D36"/>
    <mergeCell ref="C37:D37"/>
    <mergeCell ref="C38:D38"/>
    <mergeCell ref="C39:D39"/>
  </mergeCells>
  <pageMargins left="0.51181102362204722" right="0.51181102362204722" top="0.74803149606299213" bottom="0.74803149606299213" header="0.31496062992125984" footer="0.31496062992125984"/>
  <pageSetup paperSize="9" orientation="portrait" r:id="rId1"/>
  <headerFooter>
    <oddFooter>&amp;L© Sheridans Accountants and Financial Planners Pty Ltd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F026D-C32E-467D-8AAD-634E9FE5F2C2}">
  <dimension ref="A1:K56"/>
  <sheetViews>
    <sheetView showGridLines="0" zoomScaleNormal="100" workbookViewId="0">
      <selection activeCell="B30" sqref="B30"/>
    </sheetView>
  </sheetViews>
  <sheetFormatPr defaultColWidth="0" defaultRowHeight="14.5" zeroHeight="1" x14ac:dyDescent="0.35"/>
  <cols>
    <col min="1" max="1" width="77.7265625" customWidth="1"/>
    <col min="2" max="2" width="14.26953125" bestFit="1" customWidth="1"/>
    <col min="3" max="3" width="9.1796875" customWidth="1"/>
    <col min="4" max="16384" width="9.1796875" hidden="1"/>
  </cols>
  <sheetData>
    <row r="1" spans="1:11" x14ac:dyDescent="0.35"/>
    <row r="2" spans="1:11" ht="23.5" x14ac:dyDescent="0.55000000000000004">
      <c r="A2" s="94" t="s">
        <v>224</v>
      </c>
    </row>
    <row r="3" spans="1:11" ht="23.5" x14ac:dyDescent="0.55000000000000004">
      <c r="A3" s="59"/>
    </row>
    <row r="4" spans="1:11" x14ac:dyDescent="0.35">
      <c r="B4" s="81" t="s">
        <v>195</v>
      </c>
      <c r="D4" s="25" t="s">
        <v>216</v>
      </c>
      <c r="E4" t="s">
        <v>222</v>
      </c>
      <c r="J4" t="s">
        <v>219</v>
      </c>
    </row>
    <row r="5" spans="1:11" ht="15" thickBot="1" x14ac:dyDescent="0.4">
      <c r="A5" s="25" t="s">
        <v>175</v>
      </c>
      <c r="J5">
        <v>1</v>
      </c>
      <c r="K5" s="48" t="s">
        <v>220</v>
      </c>
    </row>
    <row r="6" spans="1:11" ht="15" thickBot="1" x14ac:dyDescent="0.4">
      <c r="A6" t="s">
        <v>170</v>
      </c>
      <c r="B6" s="87"/>
      <c r="D6">
        <f>IF(B6="Yes",1,IF(B6="No",2,3))</f>
        <v>3</v>
      </c>
      <c r="E6" s="49">
        <f>VLOOKUP(D6,$J$5:$K$7,2,FALSE)</f>
        <v>0</v>
      </c>
      <c r="J6">
        <v>2</v>
      </c>
      <c r="K6" s="48" t="s">
        <v>221</v>
      </c>
    </row>
    <row r="7" spans="1:11" ht="15" thickBot="1" x14ac:dyDescent="0.4">
      <c r="A7" t="s">
        <v>246</v>
      </c>
      <c r="B7" s="87"/>
      <c r="D7">
        <f t="shared" ref="D7:D46" si="0">IF(B7="Yes",1,IF(B7="No",2,3))</f>
        <v>3</v>
      </c>
      <c r="E7" s="49">
        <f t="shared" ref="E7:E46" si="1">VLOOKUP(D7,$J$5:$K$7,2,FALSE)</f>
        <v>0</v>
      </c>
      <c r="J7">
        <v>3</v>
      </c>
      <c r="K7" s="48"/>
    </row>
    <row r="8" spans="1:11" ht="15" thickBot="1" x14ac:dyDescent="0.4">
      <c r="A8" t="s">
        <v>177</v>
      </c>
      <c r="B8" s="87"/>
      <c r="D8">
        <f t="shared" si="0"/>
        <v>3</v>
      </c>
      <c r="E8" s="49">
        <f t="shared" si="1"/>
        <v>0</v>
      </c>
    </row>
    <row r="9" spans="1:11" ht="15" thickBot="1" x14ac:dyDescent="0.4">
      <c r="A9" t="s">
        <v>245</v>
      </c>
      <c r="B9" s="87"/>
      <c r="D9">
        <f t="shared" si="0"/>
        <v>3</v>
      </c>
      <c r="E9" s="49">
        <f t="shared" si="1"/>
        <v>0</v>
      </c>
    </row>
    <row r="10" spans="1:11" x14ac:dyDescent="0.35">
      <c r="B10" s="82"/>
      <c r="E10" s="49"/>
    </row>
    <row r="11" spans="1:11" ht="15" thickBot="1" x14ac:dyDescent="0.4">
      <c r="A11" s="25" t="s">
        <v>194</v>
      </c>
      <c r="B11" s="82"/>
      <c r="E11" s="49"/>
    </row>
    <row r="12" spans="1:11" ht="15" thickBot="1" x14ac:dyDescent="0.4">
      <c r="A12" t="s">
        <v>171</v>
      </c>
      <c r="B12" s="87"/>
      <c r="D12">
        <f t="shared" si="0"/>
        <v>3</v>
      </c>
      <c r="E12" s="49">
        <f t="shared" si="1"/>
        <v>0</v>
      </c>
    </row>
    <row r="13" spans="1:11" ht="15" thickBot="1" x14ac:dyDescent="0.4">
      <c r="A13" t="s">
        <v>172</v>
      </c>
      <c r="B13" s="87"/>
      <c r="D13">
        <f t="shared" si="0"/>
        <v>3</v>
      </c>
      <c r="E13" s="49">
        <f t="shared" si="1"/>
        <v>0</v>
      </c>
    </row>
    <row r="14" spans="1:11" ht="15" thickBot="1" x14ac:dyDescent="0.4">
      <c r="A14" t="s">
        <v>240</v>
      </c>
      <c r="B14" s="87"/>
      <c r="D14">
        <f t="shared" si="0"/>
        <v>3</v>
      </c>
      <c r="E14" s="49">
        <f t="shared" si="1"/>
        <v>0</v>
      </c>
    </row>
    <row r="15" spans="1:11" x14ac:dyDescent="0.35">
      <c r="B15" s="82"/>
      <c r="E15" s="49"/>
    </row>
    <row r="16" spans="1:11" ht="15" thickBot="1" x14ac:dyDescent="0.4">
      <c r="A16" s="25" t="s">
        <v>176</v>
      </c>
      <c r="B16" s="82"/>
      <c r="E16" s="49"/>
    </row>
    <row r="17" spans="1:5" ht="15" thickBot="1" x14ac:dyDescent="0.4">
      <c r="A17" t="s">
        <v>179</v>
      </c>
      <c r="B17" s="87"/>
      <c r="D17">
        <f t="shared" si="0"/>
        <v>3</v>
      </c>
      <c r="E17" s="49">
        <f t="shared" si="1"/>
        <v>0</v>
      </c>
    </row>
    <row r="18" spans="1:5" ht="15" thickBot="1" x14ac:dyDescent="0.4">
      <c r="A18" t="s">
        <v>178</v>
      </c>
      <c r="B18" s="87"/>
      <c r="D18">
        <f t="shared" si="0"/>
        <v>3</v>
      </c>
      <c r="E18" s="49">
        <f t="shared" si="1"/>
        <v>0</v>
      </c>
    </row>
    <row r="19" spans="1:5" ht="15" thickBot="1" x14ac:dyDescent="0.4">
      <c r="A19" t="s">
        <v>173</v>
      </c>
      <c r="B19" s="87"/>
      <c r="D19">
        <f t="shared" si="0"/>
        <v>3</v>
      </c>
      <c r="E19" s="49">
        <f t="shared" si="1"/>
        <v>0</v>
      </c>
    </row>
    <row r="20" spans="1:5" ht="15" thickBot="1" x14ac:dyDescent="0.4">
      <c r="A20" t="s">
        <v>223</v>
      </c>
      <c r="B20" s="87"/>
      <c r="D20">
        <f t="shared" si="0"/>
        <v>3</v>
      </c>
      <c r="E20" s="49">
        <f t="shared" si="1"/>
        <v>0</v>
      </c>
    </row>
    <row r="21" spans="1:5" x14ac:dyDescent="0.35">
      <c r="B21" s="82"/>
      <c r="E21" s="49"/>
    </row>
    <row r="22" spans="1:5" ht="15" thickBot="1" x14ac:dyDescent="0.4">
      <c r="A22" s="25" t="s">
        <v>182</v>
      </c>
      <c r="B22" s="82"/>
      <c r="E22" s="49"/>
    </row>
    <row r="23" spans="1:5" ht="15" thickBot="1" x14ac:dyDescent="0.4">
      <c r="A23" t="s">
        <v>174</v>
      </c>
      <c r="B23" s="87"/>
      <c r="D23">
        <f t="shared" si="0"/>
        <v>3</v>
      </c>
      <c r="E23" s="49">
        <f t="shared" si="1"/>
        <v>0</v>
      </c>
    </row>
    <row r="24" spans="1:5" ht="15" thickBot="1" x14ac:dyDescent="0.4">
      <c r="A24" t="s">
        <v>183</v>
      </c>
      <c r="B24" s="87"/>
      <c r="D24">
        <f t="shared" si="0"/>
        <v>3</v>
      </c>
      <c r="E24" s="49">
        <f t="shared" si="1"/>
        <v>0</v>
      </c>
    </row>
    <row r="25" spans="1:5" x14ac:dyDescent="0.35">
      <c r="B25" s="82"/>
      <c r="E25" s="49"/>
    </row>
    <row r="26" spans="1:5" ht="15" thickBot="1" x14ac:dyDescent="0.4">
      <c r="A26" s="25" t="s">
        <v>73</v>
      </c>
      <c r="B26" s="82"/>
      <c r="E26" s="49"/>
    </row>
    <row r="27" spans="1:5" ht="15" thickBot="1" x14ac:dyDescent="0.4">
      <c r="A27" t="s">
        <v>241</v>
      </c>
      <c r="B27" s="87"/>
      <c r="D27">
        <f t="shared" si="0"/>
        <v>3</v>
      </c>
      <c r="E27" s="49">
        <f t="shared" si="1"/>
        <v>0</v>
      </c>
    </row>
    <row r="28" spans="1:5" ht="15" thickBot="1" x14ac:dyDescent="0.4">
      <c r="A28" t="s">
        <v>242</v>
      </c>
      <c r="B28" s="87"/>
      <c r="D28">
        <f t="shared" si="0"/>
        <v>3</v>
      </c>
      <c r="E28" s="49">
        <f t="shared" si="1"/>
        <v>0</v>
      </c>
    </row>
    <row r="29" spans="1:5" ht="15" thickBot="1" x14ac:dyDescent="0.4">
      <c r="A29" t="s">
        <v>184</v>
      </c>
      <c r="B29" s="87"/>
      <c r="D29">
        <f t="shared" si="0"/>
        <v>3</v>
      </c>
      <c r="E29" s="49">
        <f t="shared" si="1"/>
        <v>0</v>
      </c>
    </row>
    <row r="30" spans="1:5" x14ac:dyDescent="0.35">
      <c r="B30" s="82"/>
      <c r="E30" s="49"/>
    </row>
    <row r="31" spans="1:5" x14ac:dyDescent="0.35">
      <c r="A31" s="25" t="s">
        <v>16</v>
      </c>
      <c r="B31" s="82"/>
      <c r="E31" s="49"/>
    </row>
    <row r="32" spans="1:5" ht="15" thickBot="1" x14ac:dyDescent="0.4">
      <c r="A32" t="s">
        <v>188</v>
      </c>
      <c r="B32" s="82"/>
      <c r="E32" s="49"/>
    </row>
    <row r="33" spans="1:5" ht="15" thickBot="1" x14ac:dyDescent="0.4">
      <c r="A33" t="s">
        <v>185</v>
      </c>
      <c r="B33" s="87" t="s">
        <v>218</v>
      </c>
      <c r="D33">
        <f t="shared" si="0"/>
        <v>3</v>
      </c>
      <c r="E33" s="49">
        <f t="shared" si="1"/>
        <v>0</v>
      </c>
    </row>
    <row r="34" spans="1:5" ht="15" thickBot="1" x14ac:dyDescent="0.4">
      <c r="A34" t="s">
        <v>186</v>
      </c>
      <c r="B34" s="87" t="s">
        <v>217</v>
      </c>
      <c r="D34">
        <f t="shared" si="0"/>
        <v>1</v>
      </c>
      <c r="E34" s="49" t="str">
        <f t="shared" si="1"/>
        <v>a</v>
      </c>
    </row>
    <row r="35" spans="1:5" ht="15" thickBot="1" x14ac:dyDescent="0.4">
      <c r="A35" t="s">
        <v>196</v>
      </c>
      <c r="B35" s="87" t="s">
        <v>217</v>
      </c>
      <c r="D35">
        <f t="shared" si="0"/>
        <v>1</v>
      </c>
      <c r="E35" s="49" t="str">
        <f t="shared" si="1"/>
        <v>a</v>
      </c>
    </row>
    <row r="36" spans="1:5" ht="15" thickBot="1" x14ac:dyDescent="0.4">
      <c r="A36" t="s">
        <v>197</v>
      </c>
      <c r="B36" s="87" t="s">
        <v>217</v>
      </c>
      <c r="D36">
        <f t="shared" si="0"/>
        <v>1</v>
      </c>
      <c r="E36" s="49" t="str">
        <f t="shared" si="1"/>
        <v>a</v>
      </c>
    </row>
    <row r="37" spans="1:5" ht="15" thickBot="1" x14ac:dyDescent="0.4">
      <c r="A37" t="s">
        <v>187</v>
      </c>
      <c r="B37" s="87" t="s">
        <v>217</v>
      </c>
      <c r="D37">
        <f t="shared" si="0"/>
        <v>1</v>
      </c>
      <c r="E37" s="49" t="str">
        <f t="shared" si="1"/>
        <v>a</v>
      </c>
    </row>
    <row r="38" spans="1:5" ht="15" thickBot="1" x14ac:dyDescent="0.4">
      <c r="A38" t="s">
        <v>243</v>
      </c>
      <c r="B38" s="87" t="s">
        <v>217</v>
      </c>
      <c r="D38">
        <f t="shared" si="0"/>
        <v>1</v>
      </c>
      <c r="E38" s="49" t="str">
        <f t="shared" si="1"/>
        <v>a</v>
      </c>
    </row>
    <row r="39" spans="1:5" x14ac:dyDescent="0.35">
      <c r="B39" s="82"/>
      <c r="E39" s="49"/>
    </row>
    <row r="40" spans="1:5" x14ac:dyDescent="0.35">
      <c r="A40" s="25" t="s">
        <v>169</v>
      </c>
      <c r="B40" s="82"/>
      <c r="E40" s="49"/>
    </row>
    <row r="41" spans="1:5" ht="15" thickBot="1" x14ac:dyDescent="0.4">
      <c r="A41" t="s">
        <v>189</v>
      </c>
      <c r="B41" s="82"/>
      <c r="E41" s="49"/>
    </row>
    <row r="42" spans="1:5" ht="15" thickBot="1" x14ac:dyDescent="0.4">
      <c r="A42" t="s">
        <v>190</v>
      </c>
      <c r="B42" s="87" t="s">
        <v>217</v>
      </c>
      <c r="D42">
        <f t="shared" si="0"/>
        <v>1</v>
      </c>
      <c r="E42" s="49" t="str">
        <f t="shared" si="1"/>
        <v>a</v>
      </c>
    </row>
    <row r="43" spans="1:5" ht="15" thickBot="1" x14ac:dyDescent="0.4">
      <c r="A43" t="s">
        <v>191</v>
      </c>
      <c r="B43" s="87" t="s">
        <v>217</v>
      </c>
      <c r="D43">
        <f t="shared" si="0"/>
        <v>1</v>
      </c>
      <c r="E43" s="49" t="str">
        <f t="shared" si="1"/>
        <v>a</v>
      </c>
    </row>
    <row r="44" spans="1:5" ht="15" thickBot="1" x14ac:dyDescent="0.4">
      <c r="A44" t="s">
        <v>192</v>
      </c>
      <c r="B44" s="87" t="s">
        <v>217</v>
      </c>
      <c r="D44">
        <f t="shared" si="0"/>
        <v>1</v>
      </c>
      <c r="E44" s="49" t="str">
        <f t="shared" si="1"/>
        <v>a</v>
      </c>
    </row>
    <row r="45" spans="1:5" ht="15" thickBot="1" x14ac:dyDescent="0.4">
      <c r="A45" t="s">
        <v>244</v>
      </c>
      <c r="B45" s="87" t="s">
        <v>217</v>
      </c>
      <c r="D45">
        <f t="shared" si="0"/>
        <v>1</v>
      </c>
      <c r="E45" s="49" t="str">
        <f t="shared" si="1"/>
        <v>a</v>
      </c>
    </row>
    <row r="46" spans="1:5" ht="15" thickBot="1" x14ac:dyDescent="0.4">
      <c r="A46" t="s">
        <v>193</v>
      </c>
      <c r="B46" s="87" t="s">
        <v>217</v>
      </c>
      <c r="D46">
        <f t="shared" si="0"/>
        <v>1</v>
      </c>
      <c r="E46" s="49" t="str">
        <f t="shared" si="1"/>
        <v>a</v>
      </c>
    </row>
    <row r="47" spans="1:5" x14ac:dyDescent="0.35"/>
    <row r="48" spans="1:5" x14ac:dyDescent="0.35"/>
    <row r="49" x14ac:dyDescent="0.35"/>
    <row r="50" x14ac:dyDescent="0.35"/>
    <row r="51" x14ac:dyDescent="0.35"/>
    <row r="52" x14ac:dyDescent="0.35"/>
    <row r="53" x14ac:dyDescent="0.35"/>
    <row r="54" x14ac:dyDescent="0.35"/>
    <row r="55" x14ac:dyDescent="0.35"/>
    <row r="56" x14ac:dyDescent="0.35"/>
  </sheetData>
  <sheetProtection password="A618" sheet="1" objects="1" scenarios="1"/>
  <dataValidations count="1">
    <dataValidation type="list" allowBlank="1" showInputMessage="1" showErrorMessage="1" sqref="B6:B9 B12:B14 B23:B24 B27:B29 B33:B38 B42:B46 B17:B20" xr:uid="{DB396217-FE93-4623-8755-99AE261C3C09}">
      <formula1>"Yes, No, N/A"</formula1>
    </dataValidation>
  </dataValidations>
  <pageMargins left="0.70866141732283472" right="0.70866141732283472" top="0.74803149606299213" bottom="0.74803149606299213" header="0.31496062992125984" footer="0.31496062992125984"/>
  <pageSetup paperSize="9" scale="86" orientation="portrait" r:id="rId1"/>
  <headerFooter>
    <oddFooter>&amp;L© Sheridans Accountants and Financial Planners Pty Ltd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activeCell="J25" sqref="J25"/>
    </sheetView>
  </sheetViews>
  <sheetFormatPr defaultRowHeight="14.5" x14ac:dyDescent="0.35"/>
  <cols>
    <col min="1" max="1" width="45.81640625" bestFit="1" customWidth="1"/>
  </cols>
  <sheetData>
    <row r="1" spans="1:2" x14ac:dyDescent="0.35">
      <c r="A1" s="25" t="s">
        <v>131</v>
      </c>
    </row>
    <row r="4" spans="1:2" x14ac:dyDescent="0.35">
      <c r="A4" t="s">
        <v>122</v>
      </c>
      <c r="B4">
        <f>SUMIF('Home Budget'!I:I,'Living Expenses Summary'!A4,'Home Budget'!G:G)</f>
        <v>0</v>
      </c>
    </row>
    <row r="5" spans="1:2" x14ac:dyDescent="0.35">
      <c r="A5" t="s">
        <v>123</v>
      </c>
      <c r="B5">
        <f>SUMIF('Home Budget'!I:I,'Living Expenses Summary'!A5,'Home Budget'!G:G)</f>
        <v>0</v>
      </c>
    </row>
    <row r="6" spans="1:2" x14ac:dyDescent="0.35">
      <c r="A6" t="s">
        <v>124</v>
      </c>
      <c r="B6">
        <f>SUMIF('Home Budget'!I:I,'Living Expenses Summary'!A6,'Home Budget'!G:G)</f>
        <v>0</v>
      </c>
    </row>
    <row r="7" spans="1:2" x14ac:dyDescent="0.35">
      <c r="A7" t="s">
        <v>53</v>
      </c>
      <c r="B7">
        <f>SUMIF('Home Budget'!I:I,'Living Expenses Summary'!A7,'Home Budget'!G:G)</f>
        <v>0</v>
      </c>
    </row>
    <row r="8" spans="1:2" x14ac:dyDescent="0.35">
      <c r="A8" t="s">
        <v>125</v>
      </c>
      <c r="B8">
        <f>SUMIF('Home Budget'!I:I,'Living Expenses Summary'!A8,'Home Budget'!G:G)</f>
        <v>0</v>
      </c>
    </row>
    <row r="9" spans="1:2" x14ac:dyDescent="0.35">
      <c r="A9" t="s">
        <v>126</v>
      </c>
      <c r="B9">
        <f>SUMIF('Home Budget'!I:I,'Living Expenses Summary'!A9,'Home Budget'!G:G)</f>
        <v>0</v>
      </c>
    </row>
    <row r="10" spans="1:2" x14ac:dyDescent="0.35">
      <c r="A10" t="s">
        <v>127</v>
      </c>
      <c r="B10">
        <f>SUMIF('Home Budget'!I:I,'Living Expenses Summary'!A10,'Home Budget'!G:G)</f>
        <v>0</v>
      </c>
    </row>
    <row r="11" spans="1:2" x14ac:dyDescent="0.35">
      <c r="A11" t="s">
        <v>128</v>
      </c>
      <c r="B11">
        <f>SUMIF('Home Budget'!I:I,'Living Expenses Summary'!A11,'Home Budget'!G:G)</f>
        <v>0</v>
      </c>
    </row>
    <row r="12" spans="1:2" x14ac:dyDescent="0.35">
      <c r="A12" t="s">
        <v>51</v>
      </c>
      <c r="B12">
        <f>SUMIF('Home Budget'!I:I,'Living Expenses Summary'!A12,'Home Budget'!G:G)</f>
        <v>0</v>
      </c>
    </row>
    <row r="13" spans="1:2" x14ac:dyDescent="0.35">
      <c r="A13" t="s">
        <v>129</v>
      </c>
      <c r="B13">
        <f>SUMIF('Home Budget'!I:I,'Living Expenses Summary'!A13,'Home Budget'!G:G)</f>
        <v>0</v>
      </c>
    </row>
    <row r="14" spans="1:2" x14ac:dyDescent="0.35">
      <c r="A14" t="s">
        <v>16</v>
      </c>
      <c r="B14">
        <f>SUMIF('Home Budget'!I:I,'Living Expenses Summary'!A14,'Home Budget'!G:G)</f>
        <v>0</v>
      </c>
    </row>
    <row r="15" spans="1:2" x14ac:dyDescent="0.35">
      <c r="A15" t="s">
        <v>10</v>
      </c>
      <c r="B15">
        <f>SUMIF('Home Budget'!I:I,'Living Expenses Summary'!A15,'Home Budget'!G:G)</f>
        <v>0</v>
      </c>
    </row>
    <row r="16" spans="1:2" x14ac:dyDescent="0.35">
      <c r="A16" t="s">
        <v>133</v>
      </c>
      <c r="B16">
        <f>SUMIF('Home Budget'!I:I,'Living Expenses Summary'!A16,'Home Budget'!G:G)</f>
        <v>0</v>
      </c>
    </row>
    <row r="17" spans="1:2" x14ac:dyDescent="0.35">
      <c r="A17" t="s">
        <v>134</v>
      </c>
      <c r="B17">
        <f>SUMIF('Home Budget'!I:I,'Living Expenses Summary'!A17,'Home Budget'!G:G)</f>
        <v>0</v>
      </c>
    </row>
    <row r="18" spans="1:2" ht="15" thickBot="1" x14ac:dyDescent="0.4">
      <c r="A18" s="25" t="s">
        <v>130</v>
      </c>
      <c r="B18" s="26">
        <f>SUM(B4:B17)</f>
        <v>0</v>
      </c>
    </row>
    <row r="19" spans="1:2" ht="15" thickTop="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Home Budget</vt:lpstr>
      <vt:lpstr>Budget Analysis</vt:lpstr>
      <vt:lpstr>Financial Details</vt:lpstr>
      <vt:lpstr>Financial Questionnaire</vt:lpstr>
      <vt:lpstr>Living Expenses Summary</vt:lpstr>
      <vt:lpstr>'Home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Fairuz Azli</dc:creator>
  <cp:lastModifiedBy>Rachel James</cp:lastModifiedBy>
  <cp:lastPrinted>2019-01-30T04:38:03Z</cp:lastPrinted>
  <dcterms:created xsi:type="dcterms:W3CDTF">2016-10-18T05:04:30Z</dcterms:created>
  <dcterms:modified xsi:type="dcterms:W3CDTF">2025-03-21T03:41:20Z</dcterms:modified>
</cp:coreProperties>
</file>